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975" windowHeight="7350" activeTab="0"/>
  </bookViews>
  <sheets>
    <sheet name="Skattefri rejsegodtgørelse" sheetId="1" r:id="rId1"/>
    <sheet name="Kørselsgodtg.januar" sheetId="2" r:id="rId2"/>
    <sheet name="feb." sheetId="3" r:id="rId3"/>
    <sheet name="mrs." sheetId="4" r:id="rId4"/>
    <sheet name="apr." sheetId="5" r:id="rId5"/>
    <sheet name="maj" sheetId="6" r:id="rId6"/>
    <sheet name="juni" sheetId="7" r:id="rId7"/>
    <sheet name="juli" sheetId="8" r:id="rId8"/>
    <sheet name="aug." sheetId="9" r:id="rId9"/>
    <sheet name="sept." sheetId="10" r:id="rId10"/>
    <sheet name="okt." sheetId="11" r:id="rId11"/>
    <sheet name="nov." sheetId="12" r:id="rId12"/>
    <sheet name="dec." sheetId="13" r:id="rId13"/>
    <sheet name="opsamling året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Gert Kristensen</author>
    <author>gk</author>
  </authors>
  <commentList>
    <comment ref="C10" authorId="0">
      <text>
        <r>
          <rPr>
            <b/>
            <sz val="8"/>
            <rFont val="Tahoma"/>
            <family val="0"/>
          </rPr>
          <t>Bemærk:</t>
        </r>
        <r>
          <rPr>
            <sz val="8"/>
            <rFont val="Tahoma"/>
            <family val="0"/>
          </rPr>
          <t xml:space="preserve">
Bemærk i øvrigt gælde regler for anvendelse af skattefrie godtgørelser. Disse kan rekvireres på SKATs hjemmeside under www.skat.dk eller du kan kontakte din lokale Skatteregion. 
Freelance Bogholderiet kan ikke drages til ansvar i situationer, hvor manglende kendskab til gældende regler fører til tab eller tvister med offentlige myndigheder.
</t>
        </r>
      </text>
    </comment>
    <comment ref="G18" authorId="1">
      <text>
        <r>
          <rPr>
            <b/>
            <sz val="8"/>
            <rFont val="Tahoma"/>
            <family val="0"/>
          </rPr>
          <t>Bemærk, at rejsetiden må oprundes til hele timer. Det betyder, at du som hjemkomststidspunkt må oprunde til den minutangivelse, du har anført under afrejse.
Eksempel 1: ved afrejse mandag kl. 7.30 og hjemkomst onsdag kl. 12.00: hjemkomststidspunktet må rundes op til 12.30.
Eksempel 2: ved afrejse mandag kl. 6.45 og hjemkomst onsdag kl. 19.55: hjemkomststidspunktet må rundes op til 20.45.</t>
        </r>
      </text>
    </comment>
  </commentList>
</comments>
</file>

<file path=xl/comments13.xml><?xml version="1.0" encoding="utf-8"?>
<comments xmlns="http://schemas.openxmlformats.org/spreadsheetml/2006/main">
  <authors>
    <author>Gert Kristensen</author>
  </authors>
  <commentList>
    <comment ref="C10" authorId="0">
      <text>
        <r>
          <rPr>
            <b/>
            <sz val="8"/>
            <rFont val="Tahoma"/>
            <family val="0"/>
          </rPr>
          <t>Ønsker du at anvende regnearket med gældende satser for det nye år, så kan det downloades gratis og uforpligtende på vores hjemmeside www.freelancebogholderiet.dk i starten af januar måned.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Gert Kristensen</author>
  </authors>
  <commentList>
    <comment ref="C10" authorId="0">
      <text>
        <r>
          <rPr>
            <b/>
            <sz val="8"/>
            <rFont val="Tahoma"/>
            <family val="0"/>
          </rPr>
          <t>Bemærk:</t>
        </r>
        <r>
          <rPr>
            <sz val="8"/>
            <rFont val="Tahoma"/>
            <family val="0"/>
          </rPr>
          <t xml:space="preserve">
Bemærk i øvrigt gælde regler for anvendelse af skattefrie godtgørelser. Disse kan rekvireres på SKATs hjemmeside under www.skat.dk eller du kan kontakte din lokale Skatteregion. 
Freelance Bogholderiet kan ikke drages til ansvar i situationer, hvor manglende kendskab til gældende regler fører til tab eller tvister med offentlige myndigheder.</t>
        </r>
      </text>
    </comment>
  </commentList>
</comments>
</file>

<file path=xl/sharedStrings.xml><?xml version="1.0" encoding="utf-8"?>
<sst xmlns="http://schemas.openxmlformats.org/spreadsheetml/2006/main" count="426" uniqueCount="80">
  <si>
    <t>adresse:</t>
  </si>
  <si>
    <t>navn:</t>
  </si>
  <si>
    <t>Cpr.nr.</t>
  </si>
  <si>
    <t>Periodens kørsel:</t>
  </si>
  <si>
    <t>dato</t>
  </si>
  <si>
    <t>I alt til udbetaling i forbindelse med kommende lønbehandling:</t>
  </si>
  <si>
    <t>beregnet</t>
  </si>
  <si>
    <t>godtgørelse</t>
  </si>
  <si>
    <t>Dato:</t>
  </si>
  <si>
    <t>indtil 20.000 km. årligt - sats 1:</t>
  </si>
  <si>
    <t>over 20.000 km. årligt - sats 2:</t>
  </si>
  <si>
    <t>Kørte km. denne måned / beregnet</t>
  </si>
  <si>
    <t>Kørte km. i alt overføres til næste måned:</t>
  </si>
  <si>
    <t>Godkendelse medarbejder:</t>
  </si>
  <si>
    <t>Godkendelse arbejdsgiver:</t>
  </si>
  <si>
    <t>…………………………………………..</t>
  </si>
  <si>
    <t>……………………………………….</t>
  </si>
  <si>
    <t>Medarbejder:</t>
  </si>
  <si>
    <t>erhvervsmæssigt formål samt mål (sted) og delmål</t>
  </si>
  <si>
    <t>km.sats</t>
  </si>
  <si>
    <t>anvendt</t>
  </si>
  <si>
    <t>Godtgørelse</t>
  </si>
  <si>
    <t xml:space="preserve">Logi </t>
  </si>
  <si>
    <t xml:space="preserve"> </t>
  </si>
  <si>
    <t>Afrejse:</t>
  </si>
  <si>
    <t>Hjemkomst:</t>
  </si>
  <si>
    <r>
      <t xml:space="preserve">Antal berettigede </t>
    </r>
    <r>
      <rPr>
        <u val="single"/>
        <sz val="10"/>
        <rFont val="Geneva"/>
        <family val="0"/>
      </rPr>
      <t>hele</t>
    </r>
    <r>
      <rPr>
        <sz val="10"/>
        <rFont val="Arial"/>
        <family val="0"/>
      </rPr>
      <t xml:space="preserve"> dage for godtgørelse af logi:</t>
    </r>
  </si>
  <si>
    <t>I alt for perioden:</t>
  </si>
  <si>
    <t>Rejsemål/land/formål:</t>
  </si>
  <si>
    <t>Medarbejder</t>
  </si>
  <si>
    <t>Måned / år</t>
  </si>
  <si>
    <t>Beregnet godtgørelse:</t>
  </si>
  <si>
    <t>for rejsedage (decimaltal)</t>
  </si>
  <si>
    <t>til dagssats</t>
  </si>
  <si>
    <t xml:space="preserve">for logi </t>
  </si>
  <si>
    <t>……………………………….</t>
  </si>
  <si>
    <t>………………………………….</t>
  </si>
  <si>
    <t>(rejsens varighed minimum 24 timer)</t>
  </si>
  <si>
    <t>Kørte km. fra tidligere måned i alt:</t>
  </si>
  <si>
    <t>januar</t>
  </si>
  <si>
    <t>februar</t>
  </si>
  <si>
    <t>kørte hele km.</t>
  </si>
  <si>
    <t>Måned: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</si>
  <si>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</si>
  <si>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</si>
  <si>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</si>
  <si>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</si>
  <si>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</si>
  <si>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</si>
  <si>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</si>
  <si>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</si>
  <si>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</si>
  <si>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</si>
  <si>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Opsamling for hele året</t>
  </si>
  <si>
    <t>Kørte km.  i alt:</t>
  </si>
  <si>
    <t>Udbetalte skattefrie kørselsgodtgørelser</t>
  </si>
  <si>
    <t>Danmark og udland</t>
  </si>
  <si>
    <t>Reduktion for fri morgenmad (15%)</t>
  </si>
  <si>
    <t>(afkrydsning)</t>
  </si>
  <si>
    <t>Reduktion for fri middag (30%)</t>
  </si>
  <si>
    <t>(dage)</t>
  </si>
  <si>
    <t>reduktion for fri morgenmad 15%</t>
  </si>
  <si>
    <t>reduktion for fri frokost 30%</t>
  </si>
  <si>
    <t>reduktion for fri middag 30%</t>
  </si>
  <si>
    <t>(skal underskrives)</t>
  </si>
  <si>
    <t>Reduktion for fri frokost (30%)</t>
  </si>
  <si>
    <t>Se bemærkning</t>
  </si>
  <si>
    <t>www.freelancebogholderiet.dk</t>
  </si>
  <si>
    <t xml:space="preserve">Skulle du ønske at anvende regnearket med satser gældende for næste år, </t>
  </si>
  <si>
    <t>i starten af det nye år.</t>
  </si>
  <si>
    <t>kan det downloades gratis og uforpligtende på vores hjemmeside</t>
  </si>
  <si>
    <t>satser for næste år ????</t>
  </si>
  <si>
    <t>se bemærkning</t>
  </si>
  <si>
    <t>(vigtigt: tider anføres som dd/mm/åå tt:mm)</t>
  </si>
  <si>
    <t>udviklet af Freelance Bogholderiet aps</t>
  </si>
  <si>
    <t>Satser pr. døgn:</t>
  </si>
  <si>
    <t>Kørselssatser fra Skat:</t>
  </si>
  <si>
    <t>Reg. nr.</t>
  </si>
  <si>
    <t>Skattefrie rejsegodtgørelser år 2023</t>
  </si>
  <si>
    <t>Skattefri kørselsgodtgørelse år 2023</t>
  </si>
</sst>
</file>

<file path=xl/styles.xml><?xml version="1.0" encoding="utf-8"?>
<styleSheet xmlns="http://schemas.openxmlformats.org/spreadsheetml/2006/main">
  <numFmts count="3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#,##0.0"/>
  </numFmts>
  <fonts count="63">
    <font>
      <sz val="10"/>
      <name val="Arial"/>
      <family val="0"/>
    </font>
    <font>
      <sz val="7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7"/>
      <color indexed="10"/>
      <name val="Arial"/>
      <family val="2"/>
    </font>
    <font>
      <sz val="18"/>
      <name val="Geneva"/>
      <family val="0"/>
    </font>
    <font>
      <sz val="10"/>
      <color indexed="32"/>
      <name val="Geneva"/>
      <family val="0"/>
    </font>
    <font>
      <b/>
      <sz val="10"/>
      <name val="Geneva"/>
      <family val="0"/>
    </font>
    <font>
      <u val="single"/>
      <sz val="10"/>
      <name val="Geneva"/>
      <family val="0"/>
    </font>
    <font>
      <b/>
      <sz val="18"/>
      <color indexed="8"/>
      <name val="Geneva"/>
      <family val="0"/>
    </font>
    <font>
      <sz val="9"/>
      <name val="Arial"/>
      <family val="2"/>
    </font>
    <font>
      <sz val="10"/>
      <name val="Geneva"/>
      <family val="0"/>
    </font>
    <font>
      <sz val="8"/>
      <name val="Geneva"/>
      <family val="0"/>
    </font>
    <font>
      <sz val="5"/>
      <name val="Geneva"/>
      <family val="0"/>
    </font>
    <font>
      <sz val="8"/>
      <color indexed="32"/>
      <name val="Genev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0"/>
    </font>
    <font>
      <b/>
      <sz val="12"/>
      <name val="Geneva"/>
      <family val="0"/>
    </font>
    <font>
      <sz val="10"/>
      <color indexed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8" fillId="21" borderId="2" applyNumberFormat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4" borderId="3" applyNumberFormat="0" applyAlignment="0" applyProtection="0"/>
    <xf numFmtId="0" fontId="24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1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7" fontId="0" fillId="33" borderId="10" xfId="0" applyNumberFormat="1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22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 horizontal="right"/>
      <protection hidden="1"/>
    </xf>
    <xf numFmtId="186" fontId="3" fillId="34" borderId="0" xfId="0" applyNumberFormat="1" applyFont="1" applyFill="1" applyBorder="1" applyAlignment="1" applyProtection="1">
      <alignment/>
      <protection hidden="1"/>
    </xf>
    <xf numFmtId="186" fontId="0" fillId="34" borderId="0" xfId="0" applyNumberFormat="1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 horizontal="left"/>
      <protection hidden="1"/>
    </xf>
    <xf numFmtId="0" fontId="1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5" fillId="34" borderId="0" xfId="0" applyFont="1" applyFill="1" applyAlignment="1" applyProtection="1">
      <alignment horizontal="left"/>
      <protection hidden="1"/>
    </xf>
    <xf numFmtId="2" fontId="0" fillId="33" borderId="11" xfId="0" applyNumberFormat="1" applyFill="1" applyBorder="1" applyAlignment="1" applyProtection="1">
      <alignment horizontal="left"/>
      <protection locked="0"/>
    </xf>
    <xf numFmtId="2" fontId="0" fillId="33" borderId="12" xfId="0" applyNumberFormat="1" applyFill="1" applyBorder="1" applyAlignment="1" applyProtection="1">
      <alignment horizontal="left"/>
      <protection locked="0"/>
    </xf>
    <xf numFmtId="2" fontId="0" fillId="33" borderId="13" xfId="0" applyNumberForma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"/>
      <protection locked="0"/>
    </xf>
    <xf numFmtId="3" fontId="0" fillId="33" borderId="13" xfId="0" applyNumberFormat="1" applyFill="1" applyBorder="1" applyAlignment="1" applyProtection="1">
      <alignment/>
      <protection locked="0"/>
    </xf>
    <xf numFmtId="0" fontId="17" fillId="34" borderId="0" xfId="0" applyFont="1" applyFill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3" fontId="4" fillId="34" borderId="0" xfId="0" applyNumberFormat="1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3" fontId="17" fillId="34" borderId="0" xfId="0" applyNumberFormat="1" applyFont="1" applyFill="1" applyAlignment="1" applyProtection="1">
      <alignment/>
      <protection hidden="1"/>
    </xf>
    <xf numFmtId="4" fontId="4" fillId="34" borderId="0" xfId="0" applyNumberFormat="1" applyFont="1" applyFill="1" applyAlignment="1" applyProtection="1">
      <alignment/>
      <protection hidden="1"/>
    </xf>
    <xf numFmtId="2" fontId="0" fillId="34" borderId="0" xfId="0" applyNumberFormat="1" applyFill="1" applyBorder="1" applyAlignment="1" applyProtection="1">
      <alignment horizontal="right"/>
      <protection hidden="1"/>
    </xf>
    <xf numFmtId="1" fontId="12" fillId="33" borderId="10" xfId="0" applyNumberFormat="1" applyFont="1" applyFill="1" applyBorder="1" applyAlignment="1" applyProtection="1">
      <alignment/>
      <protection locked="0"/>
    </xf>
    <xf numFmtId="2" fontId="12" fillId="33" borderId="10" xfId="0" applyNumberFormat="1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left" indent="1"/>
      <protection hidden="1"/>
    </xf>
    <xf numFmtId="0" fontId="23" fillId="33" borderId="0" xfId="0" applyFont="1" applyFill="1" applyAlignment="1" applyProtection="1">
      <alignment horizontal="right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2" fontId="7" fillId="33" borderId="0" xfId="0" applyNumberFormat="1" applyFont="1" applyFill="1" applyBorder="1" applyAlignment="1" applyProtection="1">
      <alignment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22" fontId="0" fillId="33" borderId="0" xfId="0" applyNumberForma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centerContinuous"/>
      <protection hidden="1"/>
    </xf>
    <xf numFmtId="0" fontId="14" fillId="33" borderId="0" xfId="0" applyFont="1" applyFill="1" applyBorder="1" applyAlignment="1" applyProtection="1">
      <alignment horizontal="centerContinuous"/>
      <protection hidden="1"/>
    </xf>
    <xf numFmtId="0" fontId="0" fillId="33" borderId="0" xfId="0" applyFill="1" applyBorder="1" applyAlignment="1" applyProtection="1">
      <alignment horizontal="centerContinuous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18" fillId="33" borderId="0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 indent="1"/>
      <protection hidden="1"/>
    </xf>
    <xf numFmtId="2" fontId="12" fillId="33" borderId="0" xfId="0" applyNumberFormat="1" applyFont="1" applyFill="1" applyBorder="1" applyAlignment="1" applyProtection="1">
      <alignment horizontal="center"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4" fontId="0" fillId="33" borderId="0" xfId="0" applyNumberFormat="1" applyFill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 horizontal="right" indent="1"/>
      <protection hidden="1"/>
    </xf>
    <xf numFmtId="4" fontId="0" fillId="33" borderId="0" xfId="0" applyNumberFormat="1" applyFill="1" applyBorder="1" applyAlignment="1" applyProtection="1">
      <alignment horizontal="center"/>
      <protection hidden="1"/>
    </xf>
    <xf numFmtId="4" fontId="0" fillId="33" borderId="19" xfId="0" applyNumberFormat="1" applyFill="1" applyBorder="1" applyAlignment="1" applyProtection="1">
      <alignment/>
      <protection hidden="1"/>
    </xf>
    <xf numFmtId="4" fontId="8" fillId="33" borderId="0" xfId="0" applyNumberFormat="1" applyFont="1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16" fillId="33" borderId="0" xfId="0" applyFont="1" applyFill="1" applyBorder="1" applyAlignment="1" applyProtection="1">
      <alignment/>
      <protection hidden="1"/>
    </xf>
    <xf numFmtId="4" fontId="19" fillId="33" borderId="0" xfId="0" applyNumberFormat="1" applyFont="1" applyFill="1" applyBorder="1" applyAlignment="1" applyProtection="1">
      <alignment/>
      <protection hidden="1"/>
    </xf>
    <xf numFmtId="4" fontId="8" fillId="33" borderId="20" xfId="0" applyNumberFormat="1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1" fillId="33" borderId="19" xfId="0" applyFont="1" applyFill="1" applyBorder="1" applyAlignment="1" applyProtection="1">
      <alignment horizontal="center"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186" fontId="3" fillId="33" borderId="0" xfId="0" applyNumberFormat="1" applyFont="1" applyFill="1" applyBorder="1" applyAlignment="1" applyProtection="1">
      <alignment/>
      <protection hidden="1"/>
    </xf>
    <xf numFmtId="3" fontId="3" fillId="33" borderId="0" xfId="0" applyNumberFormat="1" applyFont="1" applyFill="1" applyAlignment="1" applyProtection="1">
      <alignment/>
      <protection hidden="1"/>
    </xf>
    <xf numFmtId="3" fontId="0" fillId="33" borderId="0" xfId="0" applyNumberFormat="1" applyFont="1" applyFill="1" applyAlignment="1" applyProtection="1">
      <alignment/>
      <protection hidden="1"/>
    </xf>
    <xf numFmtId="186" fontId="0" fillId="33" borderId="0" xfId="0" applyNumberFormat="1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5" fillId="33" borderId="0" xfId="0" applyFont="1" applyFill="1" applyAlignment="1" applyProtection="1">
      <alignment horizontal="left"/>
      <protection hidden="1"/>
    </xf>
    <xf numFmtId="0" fontId="17" fillId="33" borderId="0" xfId="0" applyFont="1" applyFill="1" applyAlignment="1" applyProtection="1">
      <alignment/>
      <protection hidden="1"/>
    </xf>
    <xf numFmtId="2" fontId="0" fillId="33" borderId="0" xfId="0" applyNumberFormat="1" applyFill="1" applyBorder="1" applyAlignment="1" applyProtection="1">
      <alignment horizontal="right"/>
      <protection hidden="1"/>
    </xf>
    <xf numFmtId="0" fontId="0" fillId="33" borderId="0" xfId="0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10" xfId="0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 horizontal="right"/>
      <protection hidden="1"/>
    </xf>
    <xf numFmtId="4" fontId="0" fillId="33" borderId="10" xfId="0" applyNumberFormat="1" applyFill="1" applyBorder="1" applyAlignment="1" applyProtection="1">
      <alignment/>
      <protection hidden="1"/>
    </xf>
    <xf numFmtId="186" fontId="0" fillId="33" borderId="0" xfId="0" applyNumberFormat="1" applyFill="1" applyAlignment="1" applyProtection="1">
      <alignment/>
      <protection hidden="1"/>
    </xf>
    <xf numFmtId="4" fontId="0" fillId="33" borderId="0" xfId="0" applyNumberFormat="1" applyFill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0" fontId="0" fillId="33" borderId="24" xfId="0" applyFill="1" applyBorder="1" applyAlignment="1" applyProtection="1">
      <alignment/>
      <protection hidden="1"/>
    </xf>
    <xf numFmtId="4" fontId="3" fillId="33" borderId="25" xfId="0" applyNumberFormat="1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centerContinuous"/>
      <protection hidden="1"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18" xfId="0" applyFill="1" applyBorder="1" applyAlignment="1" applyProtection="1">
      <alignment horizontal="center"/>
      <protection hidden="1"/>
    </xf>
    <xf numFmtId="0" fontId="20" fillId="33" borderId="20" xfId="0" applyFont="1" applyFill="1" applyBorder="1" applyAlignment="1" applyProtection="1">
      <alignment horizontal="center"/>
      <protection hidden="1"/>
    </xf>
    <xf numFmtId="0" fontId="27" fillId="33" borderId="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/>
      <protection hidden="1"/>
    </xf>
    <xf numFmtId="2" fontId="0" fillId="33" borderId="11" xfId="0" applyNumberFormat="1" applyFill="1" applyBorder="1" applyAlignment="1" applyProtection="1">
      <alignment horizontal="left"/>
      <protection locked="0"/>
    </xf>
    <xf numFmtId="2" fontId="0" fillId="33" borderId="12" xfId="0" applyNumberFormat="1" applyFill="1" applyBorder="1" applyAlignment="1" applyProtection="1">
      <alignment horizontal="left"/>
      <protection locked="0"/>
    </xf>
    <xf numFmtId="2" fontId="0" fillId="33" borderId="13" xfId="0" applyNumberFormat="1" applyFill="1" applyBorder="1" applyAlignment="1" applyProtection="1">
      <alignment horizontal="left"/>
      <protection locked="0"/>
    </xf>
    <xf numFmtId="2" fontId="0" fillId="33" borderId="11" xfId="0" applyNumberFormat="1" applyFont="1" applyFill="1" applyBorder="1" applyAlignment="1" applyProtection="1">
      <alignment horizontal="left"/>
      <protection locked="0"/>
    </xf>
    <xf numFmtId="2" fontId="0" fillId="33" borderId="12" xfId="0" applyNumberFormat="1" applyFont="1" applyFill="1" applyBorder="1" applyAlignment="1" applyProtection="1">
      <alignment horizontal="left"/>
      <protection locked="0"/>
    </xf>
    <xf numFmtId="2" fontId="0" fillId="33" borderId="13" xfId="0" applyNumberFormat="1" applyFont="1" applyFill="1" applyBorder="1" applyAlignment="1" applyProtection="1">
      <alignment horizontal="left"/>
      <protection locked="0"/>
    </xf>
    <xf numFmtId="0" fontId="26" fillId="33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24" fillId="34" borderId="0" xfId="43" applyFill="1" applyAlignment="1" applyProtection="1">
      <alignment horizontal="center"/>
      <protection hidden="1"/>
    </xf>
    <xf numFmtId="0" fontId="2" fillId="34" borderId="0" xfId="0" applyFont="1" applyFill="1" applyAlignment="1" applyProtection="1">
      <alignment horizontal="center"/>
      <protection hidden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lancebogholderiet.dk/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2.28125" style="33" customWidth="1"/>
    <col min="2" max="2" width="23.57421875" style="33" customWidth="1"/>
    <col min="3" max="3" width="17.57421875" style="33" customWidth="1"/>
    <col min="4" max="4" width="22.00390625" style="33" customWidth="1"/>
    <col min="5" max="5" width="11.28125" style="33" customWidth="1"/>
    <col min="6" max="6" width="2.7109375" style="33" customWidth="1"/>
    <col min="7" max="7" width="16.57421875" style="33" customWidth="1"/>
    <col min="8" max="8" width="11.28125" style="33" customWidth="1"/>
    <col min="9" max="9" width="2.421875" style="33" customWidth="1"/>
    <col min="10" max="16384" width="9.140625" style="33" customWidth="1"/>
  </cols>
  <sheetData>
    <row r="1" spans="1:9" ht="12.75">
      <c r="A1" s="30"/>
      <c r="B1" s="31"/>
      <c r="C1" s="31"/>
      <c r="D1" s="31"/>
      <c r="E1" s="31"/>
      <c r="F1" s="31"/>
      <c r="G1" s="31"/>
      <c r="H1" s="31"/>
      <c r="I1" s="32"/>
    </row>
    <row r="2" spans="1:9" ht="23.25">
      <c r="A2" s="34"/>
      <c r="B2" s="96" t="s">
        <v>78</v>
      </c>
      <c r="C2" s="35"/>
      <c r="D2" s="35"/>
      <c r="E2" s="35"/>
      <c r="F2" s="35"/>
      <c r="G2" s="35"/>
      <c r="H2" s="35"/>
      <c r="I2" s="36"/>
    </row>
    <row r="3" spans="1:9" ht="12" customHeight="1">
      <c r="A3" s="100" t="s">
        <v>37</v>
      </c>
      <c r="B3" s="101"/>
      <c r="C3" s="101"/>
      <c r="D3" s="101"/>
      <c r="E3" s="101"/>
      <c r="F3" s="101"/>
      <c r="G3" s="101"/>
      <c r="H3" s="101"/>
      <c r="I3" s="102"/>
    </row>
    <row r="4" spans="1:9" ht="12.75" customHeight="1">
      <c r="A4" s="94"/>
      <c r="B4" s="104"/>
      <c r="C4" s="104"/>
      <c r="D4" s="104"/>
      <c r="E4" s="104"/>
      <c r="F4" s="104"/>
      <c r="G4" s="104"/>
      <c r="H4" s="104"/>
      <c r="I4" s="95"/>
    </row>
    <row r="5" spans="1:9" ht="12.75">
      <c r="A5" s="34"/>
      <c r="B5" s="38"/>
      <c r="C5" s="38"/>
      <c r="D5" s="38"/>
      <c r="E5" s="38"/>
      <c r="F5" s="38"/>
      <c r="G5" s="38"/>
      <c r="H5" s="38"/>
      <c r="I5" s="36"/>
    </row>
    <row r="6" spans="1:9" ht="12.75">
      <c r="A6" s="34"/>
      <c r="B6" s="38" t="s">
        <v>29</v>
      </c>
      <c r="C6" s="38"/>
      <c r="D6" s="38"/>
      <c r="E6" s="38"/>
      <c r="F6" s="38"/>
      <c r="G6" s="38" t="s">
        <v>30</v>
      </c>
      <c r="H6" s="1"/>
      <c r="I6" s="36"/>
    </row>
    <row r="7" spans="1:9" ht="12.75">
      <c r="A7" s="34"/>
      <c r="B7" s="39" t="s">
        <v>1</v>
      </c>
      <c r="C7" s="97"/>
      <c r="D7" s="99"/>
      <c r="E7" s="38"/>
      <c r="F7" s="38"/>
      <c r="G7" s="38"/>
      <c r="H7" s="38"/>
      <c r="I7" s="36"/>
    </row>
    <row r="8" spans="1:9" ht="12.75">
      <c r="A8" s="34"/>
      <c r="B8" s="39" t="s">
        <v>0</v>
      </c>
      <c r="C8" s="97"/>
      <c r="D8" s="99"/>
      <c r="E8" s="38"/>
      <c r="F8" s="38"/>
      <c r="G8" s="38"/>
      <c r="H8" s="38"/>
      <c r="I8" s="36"/>
    </row>
    <row r="9" spans="1:9" ht="12.75">
      <c r="A9" s="34"/>
      <c r="B9" s="39" t="s">
        <v>2</v>
      </c>
      <c r="C9" s="97"/>
      <c r="D9" s="99"/>
      <c r="E9" s="38"/>
      <c r="F9" s="38"/>
      <c r="G9" s="38"/>
      <c r="H9" s="38"/>
      <c r="I9" s="36"/>
    </row>
    <row r="10" spans="1:9" ht="12.75">
      <c r="A10" s="34"/>
      <c r="B10" s="38"/>
      <c r="C10" s="40" t="s">
        <v>66</v>
      </c>
      <c r="D10" s="38"/>
      <c r="E10" s="38"/>
      <c r="F10" s="38"/>
      <c r="G10" s="38"/>
      <c r="H10" s="38"/>
      <c r="I10" s="36"/>
    </row>
    <row r="11" spans="1:9" ht="12.75">
      <c r="A11" s="34"/>
      <c r="C11" s="41"/>
      <c r="D11" s="41"/>
      <c r="E11" s="42" t="s">
        <v>21</v>
      </c>
      <c r="F11" s="42"/>
      <c r="G11" s="42" t="s">
        <v>22</v>
      </c>
      <c r="H11" s="38"/>
      <c r="I11" s="36"/>
    </row>
    <row r="12" spans="1:9" ht="12.75">
      <c r="A12" s="34"/>
      <c r="B12" s="41" t="s">
        <v>75</v>
      </c>
      <c r="C12" s="41" t="s">
        <v>56</v>
      </c>
      <c r="D12" s="41"/>
      <c r="E12" s="43">
        <v>555</v>
      </c>
      <c r="F12" s="43"/>
      <c r="G12" s="43">
        <v>238</v>
      </c>
      <c r="H12" s="38"/>
      <c r="I12" s="36"/>
    </row>
    <row r="13" spans="1:9" ht="12.75">
      <c r="A13" s="34"/>
      <c r="B13" s="41"/>
      <c r="C13" s="44"/>
      <c r="D13" s="41"/>
      <c r="E13" s="43"/>
      <c r="F13" s="43"/>
      <c r="G13" s="43"/>
      <c r="H13" s="38"/>
      <c r="I13" s="36"/>
    </row>
    <row r="14" spans="1:9" ht="13.5" thickBot="1">
      <c r="A14" s="34"/>
      <c r="B14" s="103"/>
      <c r="C14" s="103"/>
      <c r="D14" s="103"/>
      <c r="E14" s="103"/>
      <c r="F14" s="103"/>
      <c r="G14" s="103"/>
      <c r="H14" s="103"/>
      <c r="I14" s="36"/>
    </row>
    <row r="15" spans="1:9" ht="12.75">
      <c r="A15" s="34"/>
      <c r="B15" s="38" t="s">
        <v>23</v>
      </c>
      <c r="C15" s="38"/>
      <c r="D15" s="38"/>
      <c r="E15" s="38"/>
      <c r="F15" s="38"/>
      <c r="G15" s="38"/>
      <c r="H15" s="38"/>
      <c r="I15" s="36"/>
    </row>
    <row r="16" spans="1:9" ht="12.75">
      <c r="A16" s="34"/>
      <c r="B16" s="38" t="s">
        <v>28</v>
      </c>
      <c r="C16" s="97"/>
      <c r="D16" s="98"/>
      <c r="E16" s="98"/>
      <c r="F16" s="98"/>
      <c r="G16" s="99"/>
      <c r="H16" s="38"/>
      <c r="I16" s="36"/>
    </row>
    <row r="17" spans="1:9" ht="12.75">
      <c r="A17" s="34"/>
      <c r="B17" s="38"/>
      <c r="C17" s="38"/>
      <c r="D17" s="38"/>
      <c r="E17" s="38"/>
      <c r="F17" s="38"/>
      <c r="G17" s="38"/>
      <c r="H17" s="38"/>
      <c r="I17" s="36"/>
    </row>
    <row r="18" spans="1:9" ht="12.75">
      <c r="A18" s="34"/>
      <c r="B18" s="45" t="s">
        <v>24</v>
      </c>
      <c r="C18" s="4"/>
      <c r="D18" s="46"/>
      <c r="E18" s="46"/>
      <c r="F18" s="45" t="s">
        <v>25</v>
      </c>
      <c r="G18" s="4"/>
      <c r="H18" s="40" t="s">
        <v>72</v>
      </c>
      <c r="I18" s="36"/>
    </row>
    <row r="19" spans="1:9" ht="12.75">
      <c r="A19" s="34"/>
      <c r="B19" s="38"/>
      <c r="C19" s="47" t="s">
        <v>73</v>
      </c>
      <c r="D19" s="48"/>
      <c r="E19" s="49"/>
      <c r="F19" s="49"/>
      <c r="G19" s="49"/>
      <c r="H19" s="38"/>
      <c r="I19" s="36"/>
    </row>
    <row r="20" spans="1:9" ht="6" customHeight="1">
      <c r="A20" s="34"/>
      <c r="B20" s="38"/>
      <c r="C20" s="47"/>
      <c r="D20" s="48"/>
      <c r="E20" s="49"/>
      <c r="F20" s="49"/>
      <c r="G20" s="49"/>
      <c r="H20" s="38"/>
      <c r="I20" s="36"/>
    </row>
    <row r="21" spans="1:9" ht="12.75">
      <c r="A21" s="34"/>
      <c r="B21" s="38"/>
      <c r="C21" s="50"/>
      <c r="D21" s="50" t="s">
        <v>57</v>
      </c>
      <c r="E21" s="49"/>
      <c r="F21" s="19"/>
      <c r="G21" s="50" t="s">
        <v>58</v>
      </c>
      <c r="H21" s="38"/>
      <c r="I21" s="36"/>
    </row>
    <row r="22" spans="1:9" ht="12.75">
      <c r="A22" s="34"/>
      <c r="B22" s="38"/>
      <c r="C22" s="50"/>
      <c r="D22" s="50" t="s">
        <v>65</v>
      </c>
      <c r="E22" s="49"/>
      <c r="F22" s="29"/>
      <c r="G22" s="50" t="s">
        <v>58</v>
      </c>
      <c r="H22" s="38"/>
      <c r="I22" s="36"/>
    </row>
    <row r="23" spans="1:9" ht="12.75">
      <c r="A23" s="34"/>
      <c r="B23" s="38"/>
      <c r="C23" s="50"/>
      <c r="D23" s="50" t="s">
        <v>59</v>
      </c>
      <c r="E23" s="49"/>
      <c r="F23" s="29"/>
      <c r="G23" s="50" t="s">
        <v>58</v>
      </c>
      <c r="H23" s="38"/>
      <c r="I23" s="36"/>
    </row>
    <row r="24" spans="1:9" ht="7.5" customHeight="1">
      <c r="A24" s="34"/>
      <c r="C24" s="51"/>
      <c r="D24" s="38"/>
      <c r="E24" s="38"/>
      <c r="F24" s="38"/>
      <c r="H24" s="38"/>
      <c r="I24" s="36"/>
    </row>
    <row r="25" spans="1:9" ht="12.75">
      <c r="A25" s="34"/>
      <c r="C25" s="38" t="s">
        <v>26</v>
      </c>
      <c r="D25" s="38"/>
      <c r="E25" s="38"/>
      <c r="F25" s="28"/>
      <c r="G25" s="50" t="s">
        <v>60</v>
      </c>
      <c r="H25" s="38"/>
      <c r="I25" s="36"/>
    </row>
    <row r="26" spans="1:9" ht="6" customHeight="1">
      <c r="A26" s="34"/>
      <c r="B26" s="38"/>
      <c r="C26" s="38"/>
      <c r="D26" s="38"/>
      <c r="E26" s="38"/>
      <c r="F26" s="38"/>
      <c r="G26" s="49"/>
      <c r="H26" s="38"/>
      <c r="I26" s="36"/>
    </row>
    <row r="27" spans="1:9" ht="12.75">
      <c r="A27" s="34"/>
      <c r="B27" s="52" t="s">
        <v>31</v>
      </c>
      <c r="C27" s="38"/>
      <c r="D27" s="38"/>
      <c r="E27" s="37"/>
      <c r="F27" s="37"/>
      <c r="G27" s="49"/>
      <c r="H27" s="45"/>
      <c r="I27" s="36"/>
    </row>
    <row r="28" spans="1:9" ht="12.75">
      <c r="A28" s="34"/>
      <c r="B28" s="53" t="s">
        <v>32</v>
      </c>
      <c r="C28" s="54">
        <f>G18-C18</f>
        <v>0</v>
      </c>
      <c r="D28" s="55" t="s">
        <v>33</v>
      </c>
      <c r="E28" s="56">
        <f>E$12</f>
        <v>555</v>
      </c>
      <c r="F28" s="56"/>
      <c r="G28" s="55">
        <f>C28*E28</f>
        <v>0</v>
      </c>
      <c r="H28" s="55"/>
      <c r="I28" s="36"/>
    </row>
    <row r="29" spans="1:9" ht="12.75">
      <c r="A29" s="34"/>
      <c r="B29" s="53"/>
      <c r="C29" s="54"/>
      <c r="D29" s="53" t="s">
        <v>61</v>
      </c>
      <c r="E29" s="57"/>
      <c r="F29" s="57"/>
      <c r="G29" s="55">
        <f>IF($F$21=0,"",G$28*-0.15)</f>
      </c>
      <c r="H29" s="55"/>
      <c r="I29" s="36"/>
    </row>
    <row r="30" spans="1:9" ht="12.75">
      <c r="A30" s="34"/>
      <c r="B30" s="53"/>
      <c r="C30" s="54"/>
      <c r="D30" s="53" t="s">
        <v>62</v>
      </c>
      <c r="E30" s="56"/>
      <c r="F30" s="57"/>
      <c r="G30" s="55">
        <f>IF($F$22=0,"",G$28*-0.3)</f>
      </c>
      <c r="H30" s="55"/>
      <c r="I30" s="36"/>
    </row>
    <row r="31" spans="1:9" ht="12.75">
      <c r="A31" s="34"/>
      <c r="B31" s="53"/>
      <c r="C31" s="54"/>
      <c r="D31" s="53" t="s">
        <v>63</v>
      </c>
      <c r="E31" s="56"/>
      <c r="F31" s="57"/>
      <c r="G31" s="55">
        <f>IF($F$23=0,"",G$28*-0.3)</f>
      </c>
      <c r="H31" s="55"/>
      <c r="I31" s="36"/>
    </row>
    <row r="32" spans="1:9" ht="12.75">
      <c r="A32" s="34"/>
      <c r="B32" s="53" t="s">
        <v>34</v>
      </c>
      <c r="C32" s="58">
        <f>F25</f>
        <v>0</v>
      </c>
      <c r="D32" s="55" t="s">
        <v>33</v>
      </c>
      <c r="E32" s="56">
        <f>G$12</f>
        <v>238</v>
      </c>
      <c r="F32" s="56"/>
      <c r="G32" s="59">
        <f>C32*E32</f>
        <v>0</v>
      </c>
      <c r="H32" s="60">
        <f>SUM(G28:G32)</f>
        <v>0</v>
      </c>
      <c r="I32" s="36"/>
    </row>
    <row r="33" spans="1:9" ht="13.5" thickBot="1">
      <c r="A33" s="34"/>
      <c r="B33" s="61"/>
      <c r="C33" s="61"/>
      <c r="D33" s="61"/>
      <c r="E33" s="61"/>
      <c r="F33" s="61"/>
      <c r="G33" s="61"/>
      <c r="H33" s="61"/>
      <c r="I33" s="36"/>
    </row>
    <row r="34" spans="1:9" ht="12.75">
      <c r="A34" s="34"/>
      <c r="B34" s="38" t="s">
        <v>23</v>
      </c>
      <c r="C34" s="38"/>
      <c r="D34" s="38"/>
      <c r="E34" s="38"/>
      <c r="F34" s="38"/>
      <c r="G34" s="38"/>
      <c r="H34" s="38"/>
      <c r="I34" s="36"/>
    </row>
    <row r="35" spans="1:9" ht="12.75">
      <c r="A35" s="34"/>
      <c r="B35" s="38" t="s">
        <v>28</v>
      </c>
      <c r="C35" s="97"/>
      <c r="D35" s="98"/>
      <c r="E35" s="98"/>
      <c r="F35" s="98"/>
      <c r="G35" s="99"/>
      <c r="H35" s="38"/>
      <c r="I35" s="36"/>
    </row>
    <row r="36" spans="1:9" ht="12.75">
      <c r="A36" s="34"/>
      <c r="B36" s="38"/>
      <c r="C36" s="38"/>
      <c r="D36" s="38"/>
      <c r="E36" s="38"/>
      <c r="F36" s="38"/>
      <c r="G36" s="38"/>
      <c r="H36" s="38"/>
      <c r="I36" s="36"/>
    </row>
    <row r="37" spans="1:9" ht="12.75">
      <c r="A37" s="34"/>
      <c r="B37" s="45" t="s">
        <v>24</v>
      </c>
      <c r="C37" s="4"/>
      <c r="D37" s="46"/>
      <c r="E37" s="46"/>
      <c r="F37" s="45" t="s">
        <v>25</v>
      </c>
      <c r="G37" s="4"/>
      <c r="H37" s="38"/>
      <c r="I37" s="36"/>
    </row>
    <row r="38" spans="1:9" ht="12.75">
      <c r="A38" s="34"/>
      <c r="B38" s="38"/>
      <c r="C38" s="47" t="s">
        <v>73</v>
      </c>
      <c r="D38" s="48"/>
      <c r="E38" s="49"/>
      <c r="F38" s="49"/>
      <c r="G38" s="49"/>
      <c r="H38" s="38"/>
      <c r="I38" s="36"/>
    </row>
    <row r="39" spans="1:9" ht="6" customHeight="1">
      <c r="A39" s="34"/>
      <c r="B39" s="38"/>
      <c r="C39" s="47"/>
      <c r="D39" s="48"/>
      <c r="E39" s="49"/>
      <c r="F39" s="49"/>
      <c r="G39" s="49"/>
      <c r="H39" s="38"/>
      <c r="I39" s="36"/>
    </row>
    <row r="40" spans="1:9" ht="12.75">
      <c r="A40" s="34"/>
      <c r="B40" s="38"/>
      <c r="C40" s="50"/>
      <c r="D40" s="50" t="s">
        <v>57</v>
      </c>
      <c r="E40" s="49"/>
      <c r="F40" s="19"/>
      <c r="G40" s="50" t="s">
        <v>58</v>
      </c>
      <c r="H40" s="38"/>
      <c r="I40" s="36"/>
    </row>
    <row r="41" spans="1:9" ht="12.75">
      <c r="A41" s="34"/>
      <c r="B41" s="38"/>
      <c r="C41" s="50"/>
      <c r="D41" s="50" t="s">
        <v>65</v>
      </c>
      <c r="E41" s="49"/>
      <c r="F41" s="29"/>
      <c r="G41" s="50" t="s">
        <v>58</v>
      </c>
      <c r="H41" s="38"/>
      <c r="I41" s="36"/>
    </row>
    <row r="42" spans="1:9" ht="12.75">
      <c r="A42" s="34"/>
      <c r="B42" s="38"/>
      <c r="C42" s="50"/>
      <c r="D42" s="50" t="s">
        <v>59</v>
      </c>
      <c r="E42" s="49"/>
      <c r="F42" s="29"/>
      <c r="G42" s="50" t="s">
        <v>58</v>
      </c>
      <c r="H42" s="38"/>
      <c r="I42" s="36"/>
    </row>
    <row r="43" spans="1:9" ht="7.5" customHeight="1">
      <c r="A43" s="34"/>
      <c r="C43" s="51"/>
      <c r="D43" s="38"/>
      <c r="E43" s="38"/>
      <c r="F43" s="38"/>
      <c r="H43" s="38"/>
      <c r="I43" s="36"/>
    </row>
    <row r="44" spans="1:9" ht="12.75">
      <c r="A44" s="34"/>
      <c r="C44" s="38" t="s">
        <v>26</v>
      </c>
      <c r="D44" s="38"/>
      <c r="E44" s="38"/>
      <c r="F44" s="28"/>
      <c r="G44" s="50" t="s">
        <v>60</v>
      </c>
      <c r="H44" s="38"/>
      <c r="I44" s="36"/>
    </row>
    <row r="45" spans="1:9" ht="6" customHeight="1">
      <c r="A45" s="34"/>
      <c r="B45" s="38"/>
      <c r="C45" s="38"/>
      <c r="D45" s="38"/>
      <c r="E45" s="38"/>
      <c r="F45" s="38"/>
      <c r="G45" s="49"/>
      <c r="H45" s="38"/>
      <c r="I45" s="36"/>
    </row>
    <row r="46" spans="1:9" ht="12.75">
      <c r="A46" s="34"/>
      <c r="B46" s="52" t="s">
        <v>31</v>
      </c>
      <c r="C46" s="38"/>
      <c r="D46" s="38"/>
      <c r="E46" s="37"/>
      <c r="F46" s="37"/>
      <c r="G46" s="49"/>
      <c r="H46" s="45"/>
      <c r="I46" s="36"/>
    </row>
    <row r="47" spans="1:9" ht="12.75">
      <c r="A47" s="34"/>
      <c r="B47" s="53" t="s">
        <v>32</v>
      </c>
      <c r="C47" s="54">
        <f>G37-C37</f>
        <v>0</v>
      </c>
      <c r="D47" s="55" t="s">
        <v>33</v>
      </c>
      <c r="E47" s="56">
        <f>E$12</f>
        <v>555</v>
      </c>
      <c r="F47" s="56"/>
      <c r="G47" s="55">
        <f>C47*E47</f>
        <v>0</v>
      </c>
      <c r="H47" s="55"/>
      <c r="I47" s="36"/>
    </row>
    <row r="48" spans="1:9" ht="12.75">
      <c r="A48" s="34"/>
      <c r="B48" s="53"/>
      <c r="C48" s="54"/>
      <c r="D48" s="53" t="s">
        <v>61</v>
      </c>
      <c r="E48" s="57"/>
      <c r="F48" s="57"/>
      <c r="G48" s="55">
        <f>IF($F40=0,"",G47*-0.15)</f>
      </c>
      <c r="H48" s="55"/>
      <c r="I48" s="36"/>
    </row>
    <row r="49" spans="1:9" ht="12.75">
      <c r="A49" s="34"/>
      <c r="B49" s="53"/>
      <c r="C49" s="54"/>
      <c r="D49" s="53" t="s">
        <v>62</v>
      </c>
      <c r="E49" s="56"/>
      <c r="F49" s="57"/>
      <c r="G49" s="55">
        <f>IF($F$41=0,"",G47*-0.3)</f>
      </c>
      <c r="H49" s="55"/>
      <c r="I49" s="36"/>
    </row>
    <row r="50" spans="1:9" ht="12.75">
      <c r="A50" s="34"/>
      <c r="B50" s="53"/>
      <c r="C50" s="54"/>
      <c r="D50" s="53" t="s">
        <v>63</v>
      </c>
      <c r="E50" s="56"/>
      <c r="F50" s="57"/>
      <c r="G50" s="55">
        <f>IF($F$42=0,"",G47*-0.3)</f>
      </c>
      <c r="H50" s="55"/>
      <c r="I50" s="36"/>
    </row>
    <row r="51" spans="1:9" ht="12.75">
      <c r="A51" s="34"/>
      <c r="B51" s="53" t="s">
        <v>34</v>
      </c>
      <c r="C51" s="58">
        <f>F44</f>
        <v>0</v>
      </c>
      <c r="D51" s="55" t="s">
        <v>33</v>
      </c>
      <c r="E51" s="56">
        <f>G$12</f>
        <v>238</v>
      </c>
      <c r="F51" s="56"/>
      <c r="G51" s="59">
        <f>C51*E51</f>
        <v>0</v>
      </c>
      <c r="H51" s="60">
        <f>SUM(G47:G51)</f>
        <v>0</v>
      </c>
      <c r="I51" s="36"/>
    </row>
    <row r="52" spans="1:9" ht="13.5" thickBot="1">
      <c r="A52" s="34"/>
      <c r="B52" s="61"/>
      <c r="C52" s="61"/>
      <c r="D52" s="61"/>
      <c r="E52" s="61"/>
      <c r="F52" s="61"/>
      <c r="G52" s="61"/>
      <c r="H52" s="61"/>
      <c r="I52" s="36"/>
    </row>
    <row r="53" spans="1:9" ht="5.25" customHeight="1">
      <c r="A53" s="34"/>
      <c r="B53" s="38"/>
      <c r="C53" s="38"/>
      <c r="D53" s="38"/>
      <c r="E53" s="38"/>
      <c r="F53" s="38"/>
      <c r="G53" s="49"/>
      <c r="H53" s="38"/>
      <c r="I53" s="36"/>
    </row>
    <row r="54" spans="1:9" ht="12.75">
      <c r="A54" s="34"/>
      <c r="B54" s="50"/>
      <c r="C54" s="38"/>
      <c r="D54" s="38"/>
      <c r="E54" s="37"/>
      <c r="F54" s="37"/>
      <c r="G54" s="49"/>
      <c r="H54" s="37"/>
      <c r="I54" s="36"/>
    </row>
    <row r="55" spans="1:9" ht="12.75">
      <c r="A55" s="34"/>
      <c r="B55" s="38" t="s">
        <v>28</v>
      </c>
      <c r="C55" s="97"/>
      <c r="D55" s="98"/>
      <c r="E55" s="98"/>
      <c r="F55" s="98"/>
      <c r="G55" s="99"/>
      <c r="H55" s="38"/>
      <c r="I55" s="36"/>
    </row>
    <row r="56" spans="1:9" ht="12.75">
      <c r="A56" s="34"/>
      <c r="B56" s="38"/>
      <c r="C56" s="38"/>
      <c r="D56" s="38"/>
      <c r="E56" s="38"/>
      <c r="F56" s="38"/>
      <c r="G56" s="38"/>
      <c r="H56" s="38"/>
      <c r="I56" s="36"/>
    </row>
    <row r="57" spans="1:9" ht="12.75">
      <c r="A57" s="34"/>
      <c r="B57" s="45" t="s">
        <v>24</v>
      </c>
      <c r="C57" s="4"/>
      <c r="D57" s="46"/>
      <c r="E57" s="46"/>
      <c r="F57" s="45" t="s">
        <v>25</v>
      </c>
      <c r="G57" s="4"/>
      <c r="H57" s="38"/>
      <c r="I57" s="36"/>
    </row>
    <row r="58" spans="1:9" ht="12.75">
      <c r="A58" s="34"/>
      <c r="B58" s="38"/>
      <c r="C58" s="47" t="s">
        <v>73</v>
      </c>
      <c r="D58" s="48"/>
      <c r="E58" s="49"/>
      <c r="F58" s="49"/>
      <c r="G58" s="49"/>
      <c r="H58" s="38"/>
      <c r="I58" s="36"/>
    </row>
    <row r="59" spans="1:9" ht="6" customHeight="1">
      <c r="A59" s="34"/>
      <c r="B59" s="38"/>
      <c r="C59" s="47"/>
      <c r="D59" s="48"/>
      <c r="E59" s="49"/>
      <c r="F59" s="49"/>
      <c r="G59" s="49"/>
      <c r="H59" s="38"/>
      <c r="I59" s="36"/>
    </row>
    <row r="60" spans="1:9" ht="12.75">
      <c r="A60" s="34"/>
      <c r="B60" s="38"/>
      <c r="C60" s="50"/>
      <c r="D60" s="50" t="s">
        <v>57</v>
      </c>
      <c r="E60" s="49"/>
      <c r="F60" s="19"/>
      <c r="G60" s="50" t="s">
        <v>58</v>
      </c>
      <c r="H60" s="38"/>
      <c r="I60" s="36"/>
    </row>
    <row r="61" spans="1:9" ht="12.75">
      <c r="A61" s="34"/>
      <c r="B61" s="38"/>
      <c r="C61" s="50"/>
      <c r="D61" s="50" t="s">
        <v>65</v>
      </c>
      <c r="E61" s="49"/>
      <c r="F61" s="29"/>
      <c r="G61" s="50" t="s">
        <v>58</v>
      </c>
      <c r="H61" s="38"/>
      <c r="I61" s="36"/>
    </row>
    <row r="62" spans="1:9" ht="12.75">
      <c r="A62" s="34"/>
      <c r="B62" s="38"/>
      <c r="C62" s="50"/>
      <c r="D62" s="50" t="s">
        <v>59</v>
      </c>
      <c r="E62" s="49"/>
      <c r="F62" s="29"/>
      <c r="G62" s="50" t="s">
        <v>58</v>
      </c>
      <c r="H62" s="38"/>
      <c r="I62" s="36"/>
    </row>
    <row r="63" spans="1:9" ht="7.5" customHeight="1">
      <c r="A63" s="34"/>
      <c r="C63" s="51"/>
      <c r="D63" s="38"/>
      <c r="E63" s="38"/>
      <c r="F63" s="38"/>
      <c r="H63" s="38"/>
      <c r="I63" s="36"/>
    </row>
    <row r="64" spans="1:9" ht="12.75">
      <c r="A64" s="34"/>
      <c r="C64" s="38" t="s">
        <v>26</v>
      </c>
      <c r="D64" s="38"/>
      <c r="E64" s="38"/>
      <c r="F64" s="28"/>
      <c r="G64" s="50" t="s">
        <v>60</v>
      </c>
      <c r="H64" s="38"/>
      <c r="I64" s="36"/>
    </row>
    <row r="65" spans="1:9" ht="6" customHeight="1">
      <c r="A65" s="34"/>
      <c r="B65" s="38"/>
      <c r="C65" s="38"/>
      <c r="D65" s="38"/>
      <c r="E65" s="38"/>
      <c r="F65" s="38"/>
      <c r="G65" s="49"/>
      <c r="H65" s="38"/>
      <c r="I65" s="36"/>
    </row>
    <row r="66" spans="1:9" ht="12.75">
      <c r="A66" s="34"/>
      <c r="B66" s="52" t="s">
        <v>31</v>
      </c>
      <c r="C66" s="38"/>
      <c r="D66" s="38"/>
      <c r="E66" s="37"/>
      <c r="F66" s="37"/>
      <c r="G66" s="49"/>
      <c r="H66" s="45"/>
      <c r="I66" s="36"/>
    </row>
    <row r="67" spans="1:9" ht="12.75">
      <c r="A67" s="34"/>
      <c r="B67" s="53" t="s">
        <v>32</v>
      </c>
      <c r="C67" s="54">
        <f>G57-C57</f>
        <v>0</v>
      </c>
      <c r="D67" s="55" t="s">
        <v>33</v>
      </c>
      <c r="E67" s="56">
        <f>E$12</f>
        <v>555</v>
      </c>
      <c r="F67" s="56"/>
      <c r="G67" s="55">
        <f>C67*E67</f>
        <v>0</v>
      </c>
      <c r="H67" s="55"/>
      <c r="I67" s="36"/>
    </row>
    <row r="68" spans="1:9" ht="12.75">
      <c r="A68" s="34"/>
      <c r="B68" s="53"/>
      <c r="C68" s="54"/>
      <c r="D68" s="53" t="s">
        <v>61</v>
      </c>
      <c r="E68" s="57"/>
      <c r="F68" s="57"/>
      <c r="G68" s="55">
        <f>IF($F60=0,"",G67*-0.15)</f>
      </c>
      <c r="H68" s="55"/>
      <c r="I68" s="36"/>
    </row>
    <row r="69" spans="1:9" ht="12.75">
      <c r="A69" s="34"/>
      <c r="B69" s="53"/>
      <c r="C69" s="54"/>
      <c r="D69" s="53" t="s">
        <v>62</v>
      </c>
      <c r="E69" s="56"/>
      <c r="F69" s="57"/>
      <c r="G69" s="55">
        <f>IF($F61=0,"",G67*-0.3)</f>
      </c>
      <c r="H69" s="55"/>
      <c r="I69" s="36"/>
    </row>
    <row r="70" spans="1:9" ht="12.75">
      <c r="A70" s="34"/>
      <c r="B70" s="53"/>
      <c r="C70" s="54"/>
      <c r="D70" s="53" t="s">
        <v>63</v>
      </c>
      <c r="E70" s="56"/>
      <c r="F70" s="57"/>
      <c r="G70" s="55">
        <f>IF($F62=0,"",G67*-0.3)</f>
      </c>
      <c r="H70" s="55"/>
      <c r="I70" s="36"/>
    </row>
    <row r="71" spans="1:9" ht="12.75">
      <c r="A71" s="34"/>
      <c r="B71" s="53" t="s">
        <v>34</v>
      </c>
      <c r="C71" s="58">
        <f>F64</f>
        <v>0</v>
      </c>
      <c r="D71" s="55" t="s">
        <v>33</v>
      </c>
      <c r="E71" s="56">
        <f>G$12</f>
        <v>238</v>
      </c>
      <c r="F71" s="56"/>
      <c r="G71" s="59">
        <f>C71*E71</f>
        <v>0</v>
      </c>
      <c r="H71" s="60">
        <f>SUM(G67:G71)</f>
        <v>0</v>
      </c>
      <c r="I71" s="36"/>
    </row>
    <row r="72" spans="1:9" ht="13.5" thickBot="1">
      <c r="A72" s="34"/>
      <c r="B72" s="61"/>
      <c r="C72" s="61"/>
      <c r="D72" s="61"/>
      <c r="E72" s="61"/>
      <c r="F72" s="61"/>
      <c r="G72" s="61"/>
      <c r="H72" s="61"/>
      <c r="I72" s="36"/>
    </row>
    <row r="73" spans="1:9" ht="12.75">
      <c r="A73" s="34"/>
      <c r="B73" s="38"/>
      <c r="C73" s="55"/>
      <c r="D73" s="55"/>
      <c r="E73" s="56"/>
      <c r="F73" s="56"/>
      <c r="G73" s="55"/>
      <c r="H73" s="60"/>
      <c r="I73" s="36"/>
    </row>
    <row r="74" spans="1:9" ht="15.75">
      <c r="A74" s="34"/>
      <c r="B74" s="62" t="s">
        <v>27</v>
      </c>
      <c r="C74" s="38"/>
      <c r="D74" s="38"/>
      <c r="E74" s="38"/>
      <c r="F74" s="38"/>
      <c r="G74" s="38"/>
      <c r="H74" s="63">
        <f>SUM(H28:H72)</f>
        <v>0</v>
      </c>
      <c r="I74" s="36"/>
    </row>
    <row r="75" spans="1:9" ht="13.5" thickBot="1">
      <c r="A75" s="34"/>
      <c r="B75" s="61"/>
      <c r="C75" s="61"/>
      <c r="D75" s="61"/>
      <c r="E75" s="61"/>
      <c r="F75" s="61"/>
      <c r="G75" s="61"/>
      <c r="H75" s="64"/>
      <c r="I75" s="36"/>
    </row>
    <row r="76" spans="1:9" ht="12.75">
      <c r="A76" s="34"/>
      <c r="B76" s="38"/>
      <c r="C76" s="38"/>
      <c r="D76" s="38"/>
      <c r="E76" s="38"/>
      <c r="F76" s="38"/>
      <c r="G76" s="38"/>
      <c r="H76" s="60"/>
      <c r="I76" s="36"/>
    </row>
    <row r="77" spans="1:9" ht="12.75">
      <c r="A77" s="34"/>
      <c r="B77" s="38" t="s">
        <v>8</v>
      </c>
      <c r="C77" s="38"/>
      <c r="D77" s="38"/>
      <c r="E77" s="38" t="s">
        <v>8</v>
      </c>
      <c r="F77" s="38"/>
      <c r="G77" s="38"/>
      <c r="H77" s="60"/>
      <c r="I77" s="36"/>
    </row>
    <row r="78" spans="1:9" ht="12.75">
      <c r="A78" s="34"/>
      <c r="B78" s="38" t="s">
        <v>13</v>
      </c>
      <c r="C78" s="38"/>
      <c r="D78" s="38"/>
      <c r="E78" s="38" t="s">
        <v>14</v>
      </c>
      <c r="F78" s="38"/>
      <c r="G78" s="38"/>
      <c r="H78" s="60"/>
      <c r="I78" s="36"/>
    </row>
    <row r="79" spans="1:9" ht="12.75">
      <c r="A79" s="34"/>
      <c r="B79" s="38"/>
      <c r="C79" s="38"/>
      <c r="D79" s="38"/>
      <c r="E79" s="38"/>
      <c r="F79" s="38"/>
      <c r="G79" s="38"/>
      <c r="H79" s="38"/>
      <c r="I79" s="36"/>
    </row>
    <row r="80" spans="1:9" ht="12.75">
      <c r="A80" s="34"/>
      <c r="B80" s="38" t="s">
        <v>35</v>
      </c>
      <c r="C80" s="38"/>
      <c r="D80" s="38"/>
      <c r="E80" s="38" t="s">
        <v>36</v>
      </c>
      <c r="F80" s="38"/>
      <c r="G80" s="38"/>
      <c r="H80" s="38"/>
      <c r="I80" s="36"/>
    </row>
    <row r="81" spans="1:9" ht="12.75">
      <c r="A81" s="34"/>
      <c r="B81" s="65" t="s">
        <v>64</v>
      </c>
      <c r="C81" s="66"/>
      <c r="D81" s="66"/>
      <c r="E81" s="66" t="s">
        <v>64</v>
      </c>
      <c r="F81" s="38"/>
      <c r="G81" s="38"/>
      <c r="H81" s="38"/>
      <c r="I81" s="36"/>
    </row>
    <row r="82" spans="1:9" ht="12.75">
      <c r="A82" s="67"/>
      <c r="B82" s="68"/>
      <c r="C82" s="68"/>
      <c r="D82" s="69" t="s">
        <v>74</v>
      </c>
      <c r="E82" s="68"/>
      <c r="F82" s="68"/>
      <c r="G82" s="68"/>
      <c r="H82" s="68"/>
      <c r="I82" s="70"/>
    </row>
  </sheetData>
  <sheetProtection password="AEAC" sheet="1"/>
  <mergeCells count="9">
    <mergeCell ref="C55:G55"/>
    <mergeCell ref="A3:I3"/>
    <mergeCell ref="C35:G35"/>
    <mergeCell ref="C7:D7"/>
    <mergeCell ref="C8:D8"/>
    <mergeCell ref="C9:D9"/>
    <mergeCell ref="C16:G16"/>
    <mergeCell ref="B14:H14"/>
    <mergeCell ref="B4:H4"/>
  </mergeCells>
  <printOptions horizontalCentered="1" verticalCentered="1"/>
  <pageMargins left="0.7874015748031497" right="0.1968503937007874" top="0.3937007874015748" bottom="0.3937007874015748" header="0.1968503937007874" footer="0"/>
  <pageSetup fitToHeight="1" fitToWidth="1" horizontalDpi="600" verticalDpi="600" orientation="portrait" paperSize="9" scale="82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00390625" style="33" customWidth="1"/>
    <col min="2" max="2" width="2.8515625" style="33" customWidth="1"/>
    <col min="3" max="3" width="9.140625" style="33" customWidth="1"/>
    <col min="4" max="4" width="14.28125" style="33" customWidth="1"/>
    <col min="5" max="5" width="13.8515625" style="33" customWidth="1"/>
    <col min="6" max="6" width="2.8515625" style="33" customWidth="1"/>
    <col min="7" max="7" width="43.421875" style="33" customWidth="1"/>
    <col min="8" max="9" width="10.00390625" style="33" customWidth="1"/>
    <col min="10" max="10" width="12.00390625" style="33" customWidth="1"/>
    <col min="11" max="11" width="2.8515625" style="33" customWidth="1"/>
    <col min="12" max="16384" width="9.140625" style="33" customWidth="1"/>
  </cols>
  <sheetData>
    <row r="2" spans="1:11" ht="23.25">
      <c r="A2" s="106" t="str">
        <f>'Kørselsgodtg.januar'!A2</f>
        <v>Skattefri kørselsgodtgørelse år 2023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2:9" ht="12.75">
      <c r="B4" s="33" t="s">
        <v>17</v>
      </c>
      <c r="H4" s="71"/>
      <c r="I4" s="45"/>
    </row>
    <row r="5" spans="3:9" ht="12.75">
      <c r="C5" s="33" t="s">
        <v>1</v>
      </c>
      <c r="D5" s="33">
        <f>'Kørselsgodtg.januar'!D5</f>
        <v>0</v>
      </c>
      <c r="F5" s="37"/>
      <c r="G5" s="33" t="s">
        <v>38</v>
      </c>
      <c r="H5" s="93">
        <f>'aug.'!H7</f>
        <v>0</v>
      </c>
      <c r="I5" s="72"/>
    </row>
    <row r="6" spans="3:9" ht="12.75">
      <c r="C6" s="33" t="s">
        <v>0</v>
      </c>
      <c r="D6" s="33">
        <f>'Kørselsgodtg.januar'!D6</f>
        <v>0</v>
      </c>
      <c r="F6" s="37"/>
      <c r="G6" s="38" t="s">
        <v>11</v>
      </c>
      <c r="H6" s="73">
        <f>SUM(H17:H56)</f>
        <v>0</v>
      </c>
      <c r="I6" s="72"/>
    </row>
    <row r="7" spans="3:9" ht="12.75">
      <c r="C7" s="33" t="s">
        <v>2</v>
      </c>
      <c r="D7" s="33">
        <f>'Kørselsgodtg.januar'!D7</f>
        <v>0</v>
      </c>
      <c r="F7" s="37"/>
      <c r="G7" s="38" t="s">
        <v>12</v>
      </c>
      <c r="H7" s="74">
        <f>SUM(H5:H6)</f>
        <v>0</v>
      </c>
      <c r="I7" s="75"/>
    </row>
    <row r="8" spans="3:8" ht="12.75">
      <c r="C8" s="33" t="str">
        <f>'Kørselsgodtg.januar'!C8</f>
        <v>Reg. nr.</v>
      </c>
      <c r="D8" s="33">
        <f>'Kørselsgodtg.januar'!D8</f>
        <v>0</v>
      </c>
      <c r="G8" s="76" t="str">
        <f>IF(H7&lt;20000,"sats 1 vil blive anvendt indtil du har kørt km. 20.000 i år","")</f>
        <v>sats 1 vil blive anvendt indtil du har kørt km. 20.000 i år</v>
      </c>
      <c r="H8" s="77"/>
    </row>
    <row r="9" spans="7:8" ht="12.75">
      <c r="G9" s="78">
        <f>IF(H7&gt;=20000,"SATS 2 VIL BLIVE ANVENDT RESTEN AF ÅRET","")</f>
      </c>
      <c r="H9" s="77"/>
    </row>
    <row r="10" spans="7:8" ht="12.75">
      <c r="G10" s="79">
        <f>IF(H7&gt;=20000,"(fordel km.antal manuelt ved overskrivelsen af kørte km. 20.000)","")</f>
      </c>
      <c r="H10" s="77"/>
    </row>
    <row r="11" ht="12.75">
      <c r="G11" s="33" t="str">
        <f>'Kørselsgodtg.januar'!G12</f>
        <v>Kørselssatser fra Skat:</v>
      </c>
    </row>
    <row r="12" spans="2:8" ht="12.75">
      <c r="B12" s="33" t="s">
        <v>42</v>
      </c>
      <c r="D12" s="80" t="s">
        <v>49</v>
      </c>
      <c r="G12" s="33" t="s">
        <v>9</v>
      </c>
      <c r="H12" s="81">
        <v>3.73</v>
      </c>
    </row>
    <row r="13" spans="7:8" ht="12.75">
      <c r="G13" s="33" t="s">
        <v>10</v>
      </c>
      <c r="H13" s="81">
        <v>2.19</v>
      </c>
    </row>
    <row r="15" spans="2:10" ht="12.75">
      <c r="B15" s="33" t="s">
        <v>3</v>
      </c>
      <c r="H15" s="71"/>
      <c r="I15" s="71" t="s">
        <v>20</v>
      </c>
      <c r="J15" s="71" t="s">
        <v>6</v>
      </c>
    </row>
    <row r="16" spans="3:10" ht="12.75">
      <c r="C16" s="82" t="s">
        <v>4</v>
      </c>
      <c r="D16" s="82" t="s">
        <v>18</v>
      </c>
      <c r="E16" s="83"/>
      <c r="F16" s="71"/>
      <c r="H16" s="71" t="s">
        <v>41</v>
      </c>
      <c r="I16" s="71" t="s">
        <v>19</v>
      </c>
      <c r="J16" s="71" t="s">
        <v>7</v>
      </c>
    </row>
    <row r="17" spans="2:10" ht="12.75">
      <c r="B17" s="84">
        <v>1</v>
      </c>
      <c r="C17" s="2"/>
      <c r="D17" s="107"/>
      <c r="E17" s="108"/>
      <c r="F17" s="108"/>
      <c r="G17" s="109"/>
      <c r="H17" s="20"/>
      <c r="I17" s="85">
        <f>IF(H$5+SUM(H$17:H17)&gt;20000,H$13,H$12)</f>
        <v>3.73</v>
      </c>
      <c r="J17" s="86">
        <f aca="true" t="shared" si="0" ref="J17:J56">H17*I17</f>
        <v>0</v>
      </c>
    </row>
    <row r="18" spans="2:10" ht="12.75">
      <c r="B18" s="84">
        <v>2</v>
      </c>
      <c r="C18" s="3"/>
      <c r="D18" s="107"/>
      <c r="E18" s="108"/>
      <c r="F18" s="108"/>
      <c r="G18" s="109"/>
      <c r="H18" s="20"/>
      <c r="I18" s="85">
        <f>IF(H$5+SUM(H$17:H18)&gt;20000,H$13,H$12)</f>
        <v>3.73</v>
      </c>
      <c r="J18" s="86">
        <f t="shared" si="0"/>
        <v>0</v>
      </c>
    </row>
    <row r="19" spans="2:10" ht="12.75">
      <c r="B19" s="84">
        <v>3</v>
      </c>
      <c r="C19" s="3"/>
      <c r="D19" s="107"/>
      <c r="E19" s="108"/>
      <c r="F19" s="108"/>
      <c r="G19" s="109"/>
      <c r="H19" s="20"/>
      <c r="I19" s="85">
        <f>IF(H$5+SUM(H$17:H19)&gt;20000,H$13,H$12)</f>
        <v>3.73</v>
      </c>
      <c r="J19" s="86">
        <f t="shared" si="0"/>
        <v>0</v>
      </c>
    </row>
    <row r="20" spans="2:10" ht="12.75">
      <c r="B20" s="84">
        <v>4</v>
      </c>
      <c r="C20" s="3"/>
      <c r="D20" s="107"/>
      <c r="E20" s="108"/>
      <c r="F20" s="108"/>
      <c r="G20" s="109"/>
      <c r="H20" s="20"/>
      <c r="I20" s="85">
        <f>IF(H$5+SUM(H$17:H20)&gt;20000,H$13,H$12)</f>
        <v>3.73</v>
      </c>
      <c r="J20" s="86">
        <f t="shared" si="0"/>
        <v>0</v>
      </c>
    </row>
    <row r="21" spans="2:10" ht="12.75">
      <c r="B21" s="84">
        <v>5</v>
      </c>
      <c r="C21" s="3"/>
      <c r="D21" s="110"/>
      <c r="E21" s="111"/>
      <c r="F21" s="111"/>
      <c r="G21" s="112"/>
      <c r="H21" s="20"/>
      <c r="I21" s="85">
        <f>IF(H$5+SUM(H$17:H21)&gt;20000,H$13,H$12)</f>
        <v>3.73</v>
      </c>
      <c r="J21" s="86">
        <f t="shared" si="0"/>
        <v>0</v>
      </c>
    </row>
    <row r="22" spans="2:10" ht="12.75">
      <c r="B22" s="84">
        <v>6</v>
      </c>
      <c r="C22" s="3"/>
      <c r="D22" s="107"/>
      <c r="E22" s="108"/>
      <c r="F22" s="108"/>
      <c r="G22" s="109"/>
      <c r="H22" s="20"/>
      <c r="I22" s="85">
        <f>IF(H$5+SUM(H$17:H22)&gt;20000,H$13,H$12)</f>
        <v>3.73</v>
      </c>
      <c r="J22" s="86">
        <f t="shared" si="0"/>
        <v>0</v>
      </c>
    </row>
    <row r="23" spans="2:10" ht="12.75">
      <c r="B23" s="84">
        <v>7</v>
      </c>
      <c r="C23" s="3"/>
      <c r="D23" s="107"/>
      <c r="E23" s="108"/>
      <c r="F23" s="108"/>
      <c r="G23" s="109"/>
      <c r="H23" s="20"/>
      <c r="I23" s="85">
        <f>IF(H$5+SUM(H$17:H23)&gt;20000,H$13,H$12)</f>
        <v>3.73</v>
      </c>
      <c r="J23" s="86">
        <f t="shared" si="0"/>
        <v>0</v>
      </c>
    </row>
    <row r="24" spans="2:10" ht="12.75">
      <c r="B24" s="84">
        <v>8</v>
      </c>
      <c r="C24" s="3"/>
      <c r="D24" s="107"/>
      <c r="E24" s="108"/>
      <c r="F24" s="108"/>
      <c r="G24" s="109"/>
      <c r="H24" s="20"/>
      <c r="I24" s="85">
        <f>IF(H$5+SUM(H$17:H24)&gt;20000,H$13,H$12)</f>
        <v>3.73</v>
      </c>
      <c r="J24" s="86">
        <f t="shared" si="0"/>
        <v>0</v>
      </c>
    </row>
    <row r="25" spans="2:10" ht="12.75">
      <c r="B25" s="84">
        <v>9</v>
      </c>
      <c r="C25" s="3"/>
      <c r="D25" s="107"/>
      <c r="E25" s="108"/>
      <c r="F25" s="108"/>
      <c r="G25" s="109"/>
      <c r="H25" s="20"/>
      <c r="I25" s="85">
        <f>IF(H$5+SUM(H$17:H25)&gt;20000,H$13,H$12)</f>
        <v>3.73</v>
      </c>
      <c r="J25" s="86">
        <f t="shared" si="0"/>
        <v>0</v>
      </c>
    </row>
    <row r="26" spans="2:10" ht="12.75">
      <c r="B26" s="84">
        <v>10</v>
      </c>
      <c r="C26" s="3"/>
      <c r="D26" s="107"/>
      <c r="E26" s="108"/>
      <c r="F26" s="108"/>
      <c r="G26" s="109"/>
      <c r="H26" s="20"/>
      <c r="I26" s="85">
        <f>IF(H$5+SUM(H$17:H26)&gt;20000,H$13,H$12)</f>
        <v>3.73</v>
      </c>
      <c r="J26" s="86">
        <f t="shared" si="0"/>
        <v>0</v>
      </c>
    </row>
    <row r="27" spans="2:10" ht="12.75">
      <c r="B27" s="84">
        <v>11</v>
      </c>
      <c r="C27" s="3"/>
      <c r="D27" s="107"/>
      <c r="E27" s="108"/>
      <c r="F27" s="108"/>
      <c r="G27" s="109"/>
      <c r="H27" s="20"/>
      <c r="I27" s="85">
        <f>IF(H$5+SUM(H$17:H27)&gt;20000,H$13,H$12)</f>
        <v>3.73</v>
      </c>
      <c r="J27" s="86">
        <f t="shared" si="0"/>
        <v>0</v>
      </c>
    </row>
    <row r="28" spans="2:10" ht="12.75">
      <c r="B28" s="84">
        <v>12</v>
      </c>
      <c r="C28" s="3"/>
      <c r="D28" s="107"/>
      <c r="E28" s="108"/>
      <c r="F28" s="108"/>
      <c r="G28" s="109"/>
      <c r="H28" s="20"/>
      <c r="I28" s="85">
        <f>IF(H$5+SUM(H$17:H28)&gt;20000,H$13,H$12)</f>
        <v>3.73</v>
      </c>
      <c r="J28" s="86">
        <f t="shared" si="0"/>
        <v>0</v>
      </c>
    </row>
    <row r="29" spans="2:10" ht="12.75">
      <c r="B29" s="84">
        <v>13</v>
      </c>
      <c r="C29" s="3"/>
      <c r="D29" s="107"/>
      <c r="E29" s="108"/>
      <c r="F29" s="108"/>
      <c r="G29" s="109"/>
      <c r="H29" s="20"/>
      <c r="I29" s="85">
        <f>IF(H$5+SUM(H$17:H29)&gt;20000,H$13,H$12)</f>
        <v>3.73</v>
      </c>
      <c r="J29" s="86">
        <f t="shared" si="0"/>
        <v>0</v>
      </c>
    </row>
    <row r="30" spans="2:10" ht="12.75">
      <c r="B30" s="84">
        <v>14</v>
      </c>
      <c r="C30" s="3"/>
      <c r="D30" s="107"/>
      <c r="E30" s="108"/>
      <c r="F30" s="108"/>
      <c r="G30" s="109"/>
      <c r="H30" s="20"/>
      <c r="I30" s="85">
        <f>IF(H$5+SUM(H$17:H30)&gt;20000,H$13,H$12)</f>
        <v>3.73</v>
      </c>
      <c r="J30" s="86">
        <f t="shared" si="0"/>
        <v>0</v>
      </c>
    </row>
    <row r="31" spans="2:10" ht="12.75">
      <c r="B31" s="84">
        <v>15</v>
      </c>
      <c r="C31" s="3"/>
      <c r="D31" s="107"/>
      <c r="E31" s="108"/>
      <c r="F31" s="108"/>
      <c r="G31" s="109"/>
      <c r="H31" s="20"/>
      <c r="I31" s="85">
        <f>IF(H$5+SUM(H$17:H31)&gt;20000,H$13,H$12)</f>
        <v>3.73</v>
      </c>
      <c r="J31" s="86">
        <f t="shared" si="0"/>
        <v>0</v>
      </c>
    </row>
    <row r="32" spans="2:10" ht="12.75">
      <c r="B32" s="84">
        <v>16</v>
      </c>
      <c r="C32" s="3"/>
      <c r="D32" s="107"/>
      <c r="E32" s="108"/>
      <c r="F32" s="108"/>
      <c r="G32" s="109"/>
      <c r="H32" s="20"/>
      <c r="I32" s="85">
        <f>IF(H$5+SUM(H$17:H32)&gt;20000,H$13,H$12)</f>
        <v>3.73</v>
      </c>
      <c r="J32" s="86">
        <f t="shared" si="0"/>
        <v>0</v>
      </c>
    </row>
    <row r="33" spans="2:10" ht="12.75">
      <c r="B33" s="84">
        <v>17</v>
      </c>
      <c r="C33" s="3"/>
      <c r="D33" s="107"/>
      <c r="E33" s="108"/>
      <c r="F33" s="108"/>
      <c r="G33" s="109"/>
      <c r="H33" s="20"/>
      <c r="I33" s="85">
        <f>IF(H$5+SUM(H$17:H33)&gt;20000,H$13,H$12)</f>
        <v>3.73</v>
      </c>
      <c r="J33" s="86">
        <f t="shared" si="0"/>
        <v>0</v>
      </c>
    </row>
    <row r="34" spans="2:10" ht="12.75">
      <c r="B34" s="84">
        <v>18</v>
      </c>
      <c r="C34" s="3"/>
      <c r="D34" s="107"/>
      <c r="E34" s="108"/>
      <c r="F34" s="108"/>
      <c r="G34" s="109"/>
      <c r="H34" s="20"/>
      <c r="I34" s="85">
        <f>IF(H$5+SUM(H$17:H34)&gt;20000,H$13,H$12)</f>
        <v>3.73</v>
      </c>
      <c r="J34" s="86">
        <f t="shared" si="0"/>
        <v>0</v>
      </c>
    </row>
    <row r="35" spans="2:10" ht="12.75">
      <c r="B35" s="84">
        <v>19</v>
      </c>
      <c r="C35" s="3"/>
      <c r="D35" s="107"/>
      <c r="E35" s="108"/>
      <c r="F35" s="108"/>
      <c r="G35" s="109"/>
      <c r="H35" s="20"/>
      <c r="I35" s="85">
        <f>IF(H$5+SUM(H$17:H35)&gt;20000,H$13,H$12)</f>
        <v>3.73</v>
      </c>
      <c r="J35" s="86">
        <f t="shared" si="0"/>
        <v>0</v>
      </c>
    </row>
    <row r="36" spans="2:10" ht="12.75">
      <c r="B36" s="84">
        <v>20</v>
      </c>
      <c r="C36" s="3"/>
      <c r="D36" s="16"/>
      <c r="E36" s="17"/>
      <c r="F36" s="17"/>
      <c r="G36" s="18"/>
      <c r="H36" s="20"/>
      <c r="I36" s="85">
        <f>IF(H$5+SUM(H$17:H36)&gt;20000,H$13,H$12)</f>
        <v>3.73</v>
      </c>
      <c r="J36" s="86">
        <f t="shared" si="0"/>
        <v>0</v>
      </c>
    </row>
    <row r="37" spans="2:10" ht="12.75">
      <c r="B37" s="84">
        <v>21</v>
      </c>
      <c r="C37" s="3"/>
      <c r="D37" s="16"/>
      <c r="E37" s="17"/>
      <c r="F37" s="17"/>
      <c r="G37" s="18"/>
      <c r="H37" s="20"/>
      <c r="I37" s="85">
        <f>IF(H$5+SUM(H$17:H37)&gt;20000,H$13,H$12)</f>
        <v>3.73</v>
      </c>
      <c r="J37" s="86">
        <f t="shared" si="0"/>
        <v>0</v>
      </c>
    </row>
    <row r="38" spans="2:10" ht="12.75">
      <c r="B38" s="84">
        <v>22</v>
      </c>
      <c r="C38" s="3"/>
      <c r="D38" s="16"/>
      <c r="E38" s="17"/>
      <c r="F38" s="17"/>
      <c r="G38" s="18"/>
      <c r="H38" s="20"/>
      <c r="I38" s="85">
        <f>IF(H$5+SUM(H$17:H38)&gt;20000,H$13,H$12)</f>
        <v>3.73</v>
      </c>
      <c r="J38" s="86">
        <f t="shared" si="0"/>
        <v>0</v>
      </c>
    </row>
    <row r="39" spans="2:10" ht="12.75">
      <c r="B39" s="84">
        <v>23</v>
      </c>
      <c r="C39" s="3"/>
      <c r="D39" s="16"/>
      <c r="E39" s="17"/>
      <c r="F39" s="17"/>
      <c r="G39" s="18"/>
      <c r="H39" s="20"/>
      <c r="I39" s="85">
        <f>IF(H$5+SUM(H$17:H39)&gt;20000,H$13,H$12)</f>
        <v>3.73</v>
      </c>
      <c r="J39" s="86">
        <f t="shared" si="0"/>
        <v>0</v>
      </c>
    </row>
    <row r="40" spans="2:10" ht="12.75">
      <c r="B40" s="84">
        <v>24</v>
      </c>
      <c r="C40" s="3"/>
      <c r="D40" s="16"/>
      <c r="E40" s="17"/>
      <c r="F40" s="17"/>
      <c r="G40" s="18"/>
      <c r="H40" s="20"/>
      <c r="I40" s="85">
        <f>IF(H$5+SUM(H$17:H40)&gt;20000,H$13,H$12)</f>
        <v>3.73</v>
      </c>
      <c r="J40" s="86">
        <f t="shared" si="0"/>
        <v>0</v>
      </c>
    </row>
    <row r="41" spans="2:10" ht="12.75">
      <c r="B41" s="84">
        <v>25</v>
      </c>
      <c r="C41" s="3"/>
      <c r="D41" s="16"/>
      <c r="E41" s="17"/>
      <c r="F41" s="17"/>
      <c r="G41" s="18"/>
      <c r="H41" s="20"/>
      <c r="I41" s="85">
        <f>IF(H$5+SUM(H$17:H41)&gt;20000,H$13,H$12)</f>
        <v>3.73</v>
      </c>
      <c r="J41" s="86">
        <f t="shared" si="0"/>
        <v>0</v>
      </c>
    </row>
    <row r="42" spans="2:10" ht="12.75">
      <c r="B42" s="84">
        <v>26</v>
      </c>
      <c r="C42" s="3"/>
      <c r="D42" s="16"/>
      <c r="E42" s="17"/>
      <c r="F42" s="17"/>
      <c r="G42" s="18"/>
      <c r="H42" s="20"/>
      <c r="I42" s="85">
        <f>IF(H$5+SUM(H$17:H42)&gt;20000,H$13,H$12)</f>
        <v>3.73</v>
      </c>
      <c r="J42" s="86">
        <f t="shared" si="0"/>
        <v>0</v>
      </c>
    </row>
    <row r="43" spans="2:10" ht="12.75">
      <c r="B43" s="84">
        <v>27</v>
      </c>
      <c r="C43" s="3"/>
      <c r="D43" s="16"/>
      <c r="E43" s="17"/>
      <c r="F43" s="17"/>
      <c r="G43" s="18"/>
      <c r="H43" s="20"/>
      <c r="I43" s="85">
        <f>IF(H$5+SUM(H$17:H43)&gt;20000,H$13,H$12)</f>
        <v>3.73</v>
      </c>
      <c r="J43" s="86">
        <f t="shared" si="0"/>
        <v>0</v>
      </c>
    </row>
    <row r="44" spans="2:10" ht="12.75">
      <c r="B44" s="84">
        <v>28</v>
      </c>
      <c r="C44" s="3"/>
      <c r="D44" s="16"/>
      <c r="E44" s="17"/>
      <c r="F44" s="17"/>
      <c r="G44" s="18"/>
      <c r="H44" s="20"/>
      <c r="I44" s="85">
        <f>IF(H$5+SUM(H$17:H44)&gt;20000,H$13,H$12)</f>
        <v>3.73</v>
      </c>
      <c r="J44" s="86">
        <f t="shared" si="0"/>
        <v>0</v>
      </c>
    </row>
    <row r="45" spans="2:10" ht="12.75">
      <c r="B45" s="84">
        <v>29</v>
      </c>
      <c r="C45" s="3"/>
      <c r="D45" s="16"/>
      <c r="E45" s="17"/>
      <c r="F45" s="17"/>
      <c r="G45" s="18"/>
      <c r="H45" s="20"/>
      <c r="I45" s="85">
        <f>IF(H$5+SUM(H$17:H45)&gt;20000,H$13,H$12)</f>
        <v>3.73</v>
      </c>
      <c r="J45" s="86">
        <f t="shared" si="0"/>
        <v>0</v>
      </c>
    </row>
    <row r="46" spans="2:10" ht="12.75">
      <c r="B46" s="84">
        <v>30</v>
      </c>
      <c r="C46" s="3"/>
      <c r="D46" s="16"/>
      <c r="E46" s="17"/>
      <c r="F46" s="17"/>
      <c r="G46" s="18"/>
      <c r="H46" s="20"/>
      <c r="I46" s="85">
        <f>IF(H$5+SUM(H$17:H46)&gt;20000,H$13,H$12)</f>
        <v>3.73</v>
      </c>
      <c r="J46" s="86">
        <f t="shared" si="0"/>
        <v>0</v>
      </c>
    </row>
    <row r="47" spans="2:10" ht="12.75">
      <c r="B47" s="84">
        <v>31</v>
      </c>
      <c r="C47" s="3"/>
      <c r="D47" s="16"/>
      <c r="E47" s="17"/>
      <c r="F47" s="17"/>
      <c r="G47" s="18"/>
      <c r="H47" s="20"/>
      <c r="I47" s="85">
        <f>IF(H$5+SUM(H$17:H47)&gt;20000,H$13,H$12)</f>
        <v>3.73</v>
      </c>
      <c r="J47" s="86">
        <f t="shared" si="0"/>
        <v>0</v>
      </c>
    </row>
    <row r="48" spans="2:10" ht="12.75">
      <c r="B48" s="84">
        <v>32</v>
      </c>
      <c r="C48" s="3"/>
      <c r="D48" s="16"/>
      <c r="E48" s="17"/>
      <c r="F48" s="17"/>
      <c r="G48" s="18"/>
      <c r="H48" s="20"/>
      <c r="I48" s="85">
        <f>IF(H$5+SUM(H$17:H48)&gt;20000,H$13,H$12)</f>
        <v>3.73</v>
      </c>
      <c r="J48" s="86">
        <f t="shared" si="0"/>
        <v>0</v>
      </c>
    </row>
    <row r="49" spans="2:10" ht="12.75">
      <c r="B49" s="84">
        <v>33</v>
      </c>
      <c r="C49" s="3"/>
      <c r="D49" s="16"/>
      <c r="E49" s="17"/>
      <c r="F49" s="17"/>
      <c r="G49" s="18"/>
      <c r="H49" s="20"/>
      <c r="I49" s="85">
        <f>IF(H$5+SUM(H$17:H49)&gt;20000,H$13,H$12)</f>
        <v>3.73</v>
      </c>
      <c r="J49" s="86">
        <f t="shared" si="0"/>
        <v>0</v>
      </c>
    </row>
    <row r="50" spans="2:10" ht="12.75">
      <c r="B50" s="84">
        <v>34</v>
      </c>
      <c r="C50" s="3"/>
      <c r="D50" s="16"/>
      <c r="E50" s="17"/>
      <c r="F50" s="17"/>
      <c r="G50" s="18"/>
      <c r="H50" s="20"/>
      <c r="I50" s="85">
        <f>IF(H$5+SUM(H$17:H50)&gt;20000,H$13,H$12)</f>
        <v>3.73</v>
      </c>
      <c r="J50" s="86">
        <f t="shared" si="0"/>
        <v>0</v>
      </c>
    </row>
    <row r="51" spans="2:10" ht="12.75">
      <c r="B51" s="84">
        <v>35</v>
      </c>
      <c r="C51" s="3"/>
      <c r="D51" s="16"/>
      <c r="E51" s="17"/>
      <c r="F51" s="17"/>
      <c r="G51" s="18"/>
      <c r="H51" s="20"/>
      <c r="I51" s="85">
        <f>IF(H$5+SUM(H$17:H51)&gt;20000,H$13,H$12)</f>
        <v>3.73</v>
      </c>
      <c r="J51" s="86">
        <f t="shared" si="0"/>
        <v>0</v>
      </c>
    </row>
    <row r="52" spans="2:10" ht="12.75">
      <c r="B52" s="84">
        <v>36</v>
      </c>
      <c r="C52" s="3"/>
      <c r="D52" s="16"/>
      <c r="E52" s="17"/>
      <c r="F52" s="17"/>
      <c r="G52" s="18"/>
      <c r="H52" s="20"/>
      <c r="I52" s="85">
        <f>IF(H$5+SUM(H$17:H52)&gt;20000,H$13,H$12)</f>
        <v>3.73</v>
      </c>
      <c r="J52" s="86">
        <f t="shared" si="0"/>
        <v>0</v>
      </c>
    </row>
    <row r="53" spans="2:10" ht="12.75">
      <c r="B53" s="84">
        <v>37</v>
      </c>
      <c r="C53" s="3"/>
      <c r="D53" s="16"/>
      <c r="E53" s="17"/>
      <c r="F53" s="17"/>
      <c r="G53" s="18"/>
      <c r="H53" s="20"/>
      <c r="I53" s="85">
        <f>IF(H$5+SUM(H$17:H53)&gt;20000,H$13,H$12)</f>
        <v>3.73</v>
      </c>
      <c r="J53" s="86">
        <f t="shared" si="0"/>
        <v>0</v>
      </c>
    </row>
    <row r="54" spans="2:10" ht="12.75">
      <c r="B54" s="84">
        <v>38</v>
      </c>
      <c r="C54" s="3"/>
      <c r="D54" s="16"/>
      <c r="E54" s="17"/>
      <c r="F54" s="17"/>
      <c r="G54" s="18"/>
      <c r="H54" s="20"/>
      <c r="I54" s="85">
        <f>IF(H$5+SUM(H$17:H54)&gt;20000,H$13,H$12)</f>
        <v>3.73</v>
      </c>
      <c r="J54" s="86">
        <f t="shared" si="0"/>
        <v>0</v>
      </c>
    </row>
    <row r="55" spans="2:10" ht="12.75">
      <c r="B55" s="84">
        <v>39</v>
      </c>
      <c r="C55" s="3"/>
      <c r="D55" s="16"/>
      <c r="E55" s="17"/>
      <c r="F55" s="17"/>
      <c r="G55" s="18"/>
      <c r="H55" s="20"/>
      <c r="I55" s="85">
        <f>IF(H$5+SUM(H$17:H55)&gt;20000,H$13,H$12)</f>
        <v>3.73</v>
      </c>
      <c r="J55" s="86">
        <f t="shared" si="0"/>
        <v>0</v>
      </c>
    </row>
    <row r="56" spans="2:10" ht="12.75">
      <c r="B56" s="84">
        <v>40</v>
      </c>
      <c r="C56" s="3"/>
      <c r="D56" s="107"/>
      <c r="E56" s="108"/>
      <c r="F56" s="108"/>
      <c r="G56" s="109"/>
      <c r="H56" s="20"/>
      <c r="I56" s="85">
        <f>IF(H$5+SUM(H$17:H56)&gt;20000,H$13,H$12)</f>
        <v>3.73</v>
      </c>
      <c r="J56" s="86">
        <f t="shared" si="0"/>
        <v>0</v>
      </c>
    </row>
    <row r="57" spans="8:10" ht="13.5" thickBot="1">
      <c r="H57" s="87"/>
      <c r="I57" s="87"/>
      <c r="J57" s="88"/>
    </row>
    <row r="58" spans="2:10" ht="13.5" thickBot="1">
      <c r="B58" s="89"/>
      <c r="C58" s="90" t="s">
        <v>5</v>
      </c>
      <c r="D58" s="90"/>
      <c r="E58" s="90"/>
      <c r="F58" s="90"/>
      <c r="G58" s="90"/>
      <c r="H58" s="90"/>
      <c r="I58" s="90"/>
      <c r="J58" s="91">
        <f>SUM(J17:J57)</f>
        <v>0</v>
      </c>
    </row>
    <row r="60" spans="3:8" ht="12.75">
      <c r="C60" s="33" t="s">
        <v>8</v>
      </c>
      <c r="H60" s="33" t="s">
        <v>8</v>
      </c>
    </row>
    <row r="61" spans="3:8" ht="12.75">
      <c r="C61" s="33" t="s">
        <v>13</v>
      </c>
      <c r="H61" s="33" t="s">
        <v>14</v>
      </c>
    </row>
    <row r="63" spans="3:8" ht="12.75">
      <c r="C63" s="33" t="s">
        <v>15</v>
      </c>
      <c r="G63" s="92" t="s">
        <v>74</v>
      </c>
      <c r="H63" s="33" t="s">
        <v>16</v>
      </c>
    </row>
  </sheetData>
  <sheetProtection password="AEAC" sheet="1" objects="1" scenarios="1"/>
  <mergeCells count="21">
    <mergeCell ref="D27:G27"/>
    <mergeCell ref="D25:G25"/>
    <mergeCell ref="D21:G21"/>
    <mergeCell ref="D29:G29"/>
    <mergeCell ref="D23:G23"/>
    <mergeCell ref="D30:G30"/>
    <mergeCell ref="D24:G24"/>
    <mergeCell ref="D28:G28"/>
    <mergeCell ref="A2:K2"/>
    <mergeCell ref="D17:G17"/>
    <mergeCell ref="D18:G18"/>
    <mergeCell ref="D19:G19"/>
    <mergeCell ref="D26:G26"/>
    <mergeCell ref="D20:G20"/>
    <mergeCell ref="D22:G22"/>
    <mergeCell ref="D56:G56"/>
    <mergeCell ref="D32:G32"/>
    <mergeCell ref="D33:G33"/>
    <mergeCell ref="D34:G34"/>
    <mergeCell ref="D35:G35"/>
    <mergeCell ref="D31:G31"/>
  </mergeCells>
  <printOptions horizontalCentered="1"/>
  <pageMargins left="0.7874015748031497" right="0.3937007874015748" top="1.220472440944882" bottom="0.5511811023622047" header="0" footer="0"/>
  <pageSetup fitToHeight="1" fitToWidth="1"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00390625" style="33" customWidth="1"/>
    <col min="2" max="2" width="2.8515625" style="33" customWidth="1"/>
    <col min="3" max="3" width="9.140625" style="33" customWidth="1"/>
    <col min="4" max="4" width="14.28125" style="33" customWidth="1"/>
    <col min="5" max="5" width="13.8515625" style="33" customWidth="1"/>
    <col min="6" max="6" width="2.8515625" style="33" customWidth="1"/>
    <col min="7" max="7" width="43.421875" style="33" customWidth="1"/>
    <col min="8" max="9" width="10.00390625" style="33" customWidth="1"/>
    <col min="10" max="10" width="12.00390625" style="33" customWidth="1"/>
    <col min="11" max="11" width="2.8515625" style="33" customWidth="1"/>
    <col min="12" max="16384" width="9.140625" style="33" customWidth="1"/>
  </cols>
  <sheetData>
    <row r="2" spans="1:11" ht="23.25">
      <c r="A2" s="106" t="str">
        <f>'Kørselsgodtg.januar'!A2</f>
        <v>Skattefri kørselsgodtgørelse år 2023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2:9" ht="12.75">
      <c r="B4" s="33" t="s">
        <v>17</v>
      </c>
      <c r="H4" s="71"/>
      <c r="I4" s="45"/>
    </row>
    <row r="5" spans="3:9" ht="12.75">
      <c r="C5" s="33" t="s">
        <v>1</v>
      </c>
      <c r="D5" s="33">
        <f>'Kørselsgodtg.januar'!D5</f>
        <v>0</v>
      </c>
      <c r="F5" s="37"/>
      <c r="G5" s="33" t="s">
        <v>38</v>
      </c>
      <c r="H5" s="93">
        <f>'sept.'!H7</f>
        <v>0</v>
      </c>
      <c r="I5" s="72"/>
    </row>
    <row r="6" spans="3:9" ht="12.75">
      <c r="C6" s="33" t="s">
        <v>0</v>
      </c>
      <c r="D6" s="33">
        <f>'Kørselsgodtg.januar'!D6</f>
        <v>0</v>
      </c>
      <c r="F6" s="37"/>
      <c r="G6" s="38" t="s">
        <v>11</v>
      </c>
      <c r="H6" s="73">
        <f>SUM(H17:H56)</f>
        <v>0</v>
      </c>
      <c r="I6" s="72"/>
    </row>
    <row r="7" spans="3:9" ht="12.75">
      <c r="C7" s="33" t="s">
        <v>2</v>
      </c>
      <c r="D7" s="33">
        <f>'Kørselsgodtg.januar'!D7</f>
        <v>0</v>
      </c>
      <c r="F7" s="37"/>
      <c r="G7" s="38" t="s">
        <v>12</v>
      </c>
      <c r="H7" s="74">
        <f>SUM(H5:H6)</f>
        <v>0</v>
      </c>
      <c r="I7" s="75"/>
    </row>
    <row r="8" spans="3:8" ht="12.75">
      <c r="C8" s="33" t="str">
        <f>'Kørselsgodtg.januar'!C8</f>
        <v>Reg. nr.</v>
      </c>
      <c r="D8" s="33">
        <f>'Kørselsgodtg.januar'!D8</f>
        <v>0</v>
      </c>
      <c r="G8" s="76" t="str">
        <f>IF(H7&lt;20000,"sats 1 vil blive anvendt indtil du har kørt km. 20.000 i år","")</f>
        <v>sats 1 vil blive anvendt indtil du har kørt km. 20.000 i år</v>
      </c>
      <c r="H8" s="77"/>
    </row>
    <row r="9" spans="7:8" ht="12.75">
      <c r="G9" s="78">
        <f>IF(H7&gt;=20000,"SATS 2 VIL BLIVE ANVENDT RESTEN AF ÅRET","")</f>
      </c>
      <c r="H9" s="77"/>
    </row>
    <row r="10" spans="7:8" ht="12.75">
      <c r="G10" s="79">
        <f>IF(H7&gt;=20000,"(fordel km.antal manuelt ved overskrivelsen af kørte km. 20.000)","")</f>
      </c>
      <c r="H10" s="77"/>
    </row>
    <row r="11" ht="12.75">
      <c r="G11" s="33" t="str">
        <f>'Kørselsgodtg.januar'!G12</f>
        <v>Kørselssatser fra Skat:</v>
      </c>
    </row>
    <row r="12" spans="2:8" ht="12.75">
      <c r="B12" s="33" t="s">
        <v>42</v>
      </c>
      <c r="D12" s="80" t="s">
        <v>50</v>
      </c>
      <c r="G12" s="33" t="s">
        <v>9</v>
      </c>
      <c r="H12" s="81">
        <v>3.73</v>
      </c>
    </row>
    <row r="13" spans="7:8" ht="12.75">
      <c r="G13" s="33" t="s">
        <v>10</v>
      </c>
      <c r="H13" s="81">
        <v>2.19</v>
      </c>
    </row>
    <row r="15" spans="2:10" ht="12.75">
      <c r="B15" s="33" t="s">
        <v>3</v>
      </c>
      <c r="H15" s="71"/>
      <c r="I15" s="71" t="s">
        <v>20</v>
      </c>
      <c r="J15" s="71" t="s">
        <v>6</v>
      </c>
    </row>
    <row r="16" spans="3:10" ht="12.75">
      <c r="C16" s="82" t="s">
        <v>4</v>
      </c>
      <c r="D16" s="82" t="s">
        <v>18</v>
      </c>
      <c r="E16" s="83"/>
      <c r="F16" s="71"/>
      <c r="H16" s="71" t="s">
        <v>41</v>
      </c>
      <c r="I16" s="71" t="s">
        <v>19</v>
      </c>
      <c r="J16" s="71" t="s">
        <v>7</v>
      </c>
    </row>
    <row r="17" spans="2:10" ht="12.75">
      <c r="B17" s="84">
        <v>1</v>
      </c>
      <c r="C17" s="2"/>
      <c r="D17" s="107"/>
      <c r="E17" s="108"/>
      <c r="F17" s="108"/>
      <c r="G17" s="109"/>
      <c r="H17" s="20"/>
      <c r="I17" s="85">
        <f>IF(H$5+SUM(H$17:H17)&gt;20000,H$13,H$12)</f>
        <v>3.73</v>
      </c>
      <c r="J17" s="86">
        <f aca="true" t="shared" si="0" ref="J17:J56">H17*I17</f>
        <v>0</v>
      </c>
    </row>
    <row r="18" spans="2:10" ht="12.75">
      <c r="B18" s="84">
        <v>2</v>
      </c>
      <c r="C18" s="3"/>
      <c r="D18" s="107"/>
      <c r="E18" s="108"/>
      <c r="F18" s="108"/>
      <c r="G18" s="109"/>
      <c r="H18" s="20"/>
      <c r="I18" s="85">
        <f>IF(H$5+SUM(H$17:H18)&gt;20000,H$13,H$12)</f>
        <v>3.73</v>
      </c>
      <c r="J18" s="86">
        <f t="shared" si="0"/>
        <v>0</v>
      </c>
    </row>
    <row r="19" spans="2:10" ht="12.75">
      <c r="B19" s="84">
        <v>3</v>
      </c>
      <c r="C19" s="3"/>
      <c r="D19" s="107"/>
      <c r="E19" s="108"/>
      <c r="F19" s="108"/>
      <c r="G19" s="109"/>
      <c r="H19" s="20"/>
      <c r="I19" s="85">
        <f>IF(H$5+SUM(H$17:H19)&gt;20000,H$13,H$12)</f>
        <v>3.73</v>
      </c>
      <c r="J19" s="86">
        <f t="shared" si="0"/>
        <v>0</v>
      </c>
    </row>
    <row r="20" spans="2:10" ht="12.75">
      <c r="B20" s="84">
        <v>4</v>
      </c>
      <c r="C20" s="3"/>
      <c r="D20" s="107"/>
      <c r="E20" s="108"/>
      <c r="F20" s="108"/>
      <c r="G20" s="109"/>
      <c r="H20" s="20"/>
      <c r="I20" s="85">
        <f>IF(H$5+SUM(H$17:H20)&gt;20000,H$13,H$12)</f>
        <v>3.73</v>
      </c>
      <c r="J20" s="86">
        <f t="shared" si="0"/>
        <v>0</v>
      </c>
    </row>
    <row r="21" spans="2:10" ht="12.75">
      <c r="B21" s="84">
        <v>5</v>
      </c>
      <c r="C21" s="3"/>
      <c r="D21" s="110"/>
      <c r="E21" s="111"/>
      <c r="F21" s="111"/>
      <c r="G21" s="112"/>
      <c r="H21" s="20"/>
      <c r="I21" s="85">
        <f>IF(H$5+SUM(H$17:H21)&gt;20000,H$13,H$12)</f>
        <v>3.73</v>
      </c>
      <c r="J21" s="86">
        <f t="shared" si="0"/>
        <v>0</v>
      </c>
    </row>
    <row r="22" spans="2:10" ht="12.75">
      <c r="B22" s="84">
        <v>6</v>
      </c>
      <c r="C22" s="3"/>
      <c r="D22" s="107"/>
      <c r="E22" s="108"/>
      <c r="F22" s="108"/>
      <c r="G22" s="109"/>
      <c r="H22" s="20"/>
      <c r="I22" s="85">
        <f>IF(H$5+SUM(H$17:H22)&gt;20000,H$13,H$12)</f>
        <v>3.73</v>
      </c>
      <c r="J22" s="86">
        <f t="shared" si="0"/>
        <v>0</v>
      </c>
    </row>
    <row r="23" spans="2:10" ht="12.75">
      <c r="B23" s="84">
        <v>7</v>
      </c>
      <c r="C23" s="3"/>
      <c r="D23" s="107"/>
      <c r="E23" s="108"/>
      <c r="F23" s="108"/>
      <c r="G23" s="109"/>
      <c r="H23" s="20"/>
      <c r="I23" s="85">
        <f>IF(H$5+SUM(H$17:H23)&gt;20000,H$13,H$12)</f>
        <v>3.73</v>
      </c>
      <c r="J23" s="86">
        <f t="shared" si="0"/>
        <v>0</v>
      </c>
    </row>
    <row r="24" spans="2:10" ht="12.75">
      <c r="B24" s="84">
        <v>8</v>
      </c>
      <c r="C24" s="3"/>
      <c r="D24" s="107"/>
      <c r="E24" s="108"/>
      <c r="F24" s="108"/>
      <c r="G24" s="109"/>
      <c r="H24" s="20"/>
      <c r="I24" s="85">
        <f>IF(H$5+SUM(H$17:H24)&gt;20000,H$13,H$12)</f>
        <v>3.73</v>
      </c>
      <c r="J24" s="86">
        <f t="shared" si="0"/>
        <v>0</v>
      </c>
    </row>
    <row r="25" spans="2:10" ht="12.75">
      <c r="B25" s="84">
        <v>9</v>
      </c>
      <c r="C25" s="3"/>
      <c r="D25" s="107"/>
      <c r="E25" s="108"/>
      <c r="F25" s="108"/>
      <c r="G25" s="109"/>
      <c r="H25" s="20"/>
      <c r="I25" s="85">
        <f>IF(H$5+SUM(H$17:H25)&gt;20000,H$13,H$12)</f>
        <v>3.73</v>
      </c>
      <c r="J25" s="86">
        <f t="shared" si="0"/>
        <v>0</v>
      </c>
    </row>
    <row r="26" spans="2:10" ht="12.75">
      <c r="B26" s="84">
        <v>10</v>
      </c>
      <c r="C26" s="3"/>
      <c r="D26" s="107"/>
      <c r="E26" s="108"/>
      <c r="F26" s="108"/>
      <c r="G26" s="109"/>
      <c r="H26" s="20"/>
      <c r="I26" s="85">
        <f>IF(H$5+SUM(H$17:H26)&gt;20000,H$13,H$12)</f>
        <v>3.73</v>
      </c>
      <c r="J26" s="86">
        <f t="shared" si="0"/>
        <v>0</v>
      </c>
    </row>
    <row r="27" spans="2:10" ht="12.75">
      <c r="B27" s="84">
        <v>11</v>
      </c>
      <c r="C27" s="3"/>
      <c r="D27" s="107"/>
      <c r="E27" s="108"/>
      <c r="F27" s="108"/>
      <c r="G27" s="109"/>
      <c r="H27" s="20"/>
      <c r="I27" s="85">
        <f>IF(H$5+SUM(H$17:H27)&gt;20000,H$13,H$12)</f>
        <v>3.73</v>
      </c>
      <c r="J27" s="86">
        <f t="shared" si="0"/>
        <v>0</v>
      </c>
    </row>
    <row r="28" spans="2:10" ht="12.75">
      <c r="B28" s="84">
        <v>12</v>
      </c>
      <c r="C28" s="3"/>
      <c r="D28" s="107"/>
      <c r="E28" s="108"/>
      <c r="F28" s="108"/>
      <c r="G28" s="109"/>
      <c r="H28" s="20"/>
      <c r="I28" s="85">
        <f>IF(H$5+SUM(H$17:H28)&gt;20000,H$13,H$12)</f>
        <v>3.73</v>
      </c>
      <c r="J28" s="86">
        <f t="shared" si="0"/>
        <v>0</v>
      </c>
    </row>
    <row r="29" spans="2:10" ht="12.75">
      <c r="B29" s="84">
        <v>13</v>
      </c>
      <c r="C29" s="3"/>
      <c r="D29" s="107"/>
      <c r="E29" s="108"/>
      <c r="F29" s="108"/>
      <c r="G29" s="109"/>
      <c r="H29" s="20"/>
      <c r="I29" s="85">
        <f>IF(H$5+SUM(H$17:H29)&gt;20000,H$13,H$12)</f>
        <v>3.73</v>
      </c>
      <c r="J29" s="86">
        <f t="shared" si="0"/>
        <v>0</v>
      </c>
    </row>
    <row r="30" spans="2:10" ht="12.75">
      <c r="B30" s="84">
        <v>14</v>
      </c>
      <c r="C30" s="3"/>
      <c r="D30" s="107"/>
      <c r="E30" s="108"/>
      <c r="F30" s="108"/>
      <c r="G30" s="109"/>
      <c r="H30" s="20"/>
      <c r="I30" s="85">
        <f>IF(H$5+SUM(H$17:H30)&gt;20000,H$13,H$12)</f>
        <v>3.73</v>
      </c>
      <c r="J30" s="86">
        <f t="shared" si="0"/>
        <v>0</v>
      </c>
    </row>
    <row r="31" spans="2:10" ht="12.75">
      <c r="B31" s="84">
        <v>15</v>
      </c>
      <c r="C31" s="3"/>
      <c r="D31" s="107"/>
      <c r="E31" s="108"/>
      <c r="F31" s="108"/>
      <c r="G31" s="109"/>
      <c r="H31" s="20"/>
      <c r="I31" s="85">
        <f>IF(H$5+SUM(H$17:H31)&gt;20000,H$13,H$12)</f>
        <v>3.73</v>
      </c>
      <c r="J31" s="86">
        <f t="shared" si="0"/>
        <v>0</v>
      </c>
    </row>
    <row r="32" spans="2:10" ht="12.75">
      <c r="B32" s="84">
        <v>16</v>
      </c>
      <c r="C32" s="3"/>
      <c r="D32" s="107"/>
      <c r="E32" s="108"/>
      <c r="F32" s="108"/>
      <c r="G32" s="109"/>
      <c r="H32" s="20"/>
      <c r="I32" s="85">
        <f>IF(H$5+SUM(H$17:H32)&gt;20000,H$13,H$12)</f>
        <v>3.73</v>
      </c>
      <c r="J32" s="86">
        <f t="shared" si="0"/>
        <v>0</v>
      </c>
    </row>
    <row r="33" spans="2:10" ht="12.75">
      <c r="B33" s="84">
        <v>17</v>
      </c>
      <c r="C33" s="3"/>
      <c r="D33" s="107"/>
      <c r="E33" s="108"/>
      <c r="F33" s="108"/>
      <c r="G33" s="109"/>
      <c r="H33" s="20"/>
      <c r="I33" s="85">
        <f>IF(H$5+SUM(H$17:H33)&gt;20000,H$13,H$12)</f>
        <v>3.73</v>
      </c>
      <c r="J33" s="86">
        <f t="shared" si="0"/>
        <v>0</v>
      </c>
    </row>
    <row r="34" spans="2:10" ht="12.75">
      <c r="B34" s="84">
        <v>18</v>
      </c>
      <c r="C34" s="3"/>
      <c r="D34" s="107"/>
      <c r="E34" s="108"/>
      <c r="F34" s="108"/>
      <c r="G34" s="109"/>
      <c r="H34" s="20"/>
      <c r="I34" s="85">
        <f>IF(H$5+SUM(H$17:H34)&gt;20000,H$13,H$12)</f>
        <v>3.73</v>
      </c>
      <c r="J34" s="86">
        <f t="shared" si="0"/>
        <v>0</v>
      </c>
    </row>
    <row r="35" spans="2:10" ht="12.75">
      <c r="B35" s="84">
        <v>19</v>
      </c>
      <c r="C35" s="3"/>
      <c r="D35" s="107"/>
      <c r="E35" s="108"/>
      <c r="F35" s="108"/>
      <c r="G35" s="109"/>
      <c r="H35" s="20"/>
      <c r="I35" s="85">
        <f>IF(H$5+SUM(H$17:H35)&gt;20000,H$13,H$12)</f>
        <v>3.73</v>
      </c>
      <c r="J35" s="86">
        <f t="shared" si="0"/>
        <v>0</v>
      </c>
    </row>
    <row r="36" spans="2:10" ht="12.75">
      <c r="B36" s="84">
        <v>20</v>
      </c>
      <c r="C36" s="3"/>
      <c r="D36" s="16"/>
      <c r="E36" s="17"/>
      <c r="F36" s="17"/>
      <c r="G36" s="18"/>
      <c r="H36" s="20"/>
      <c r="I36" s="85">
        <f>IF(H$5+SUM(H$17:H36)&gt;20000,H$13,H$12)</f>
        <v>3.73</v>
      </c>
      <c r="J36" s="86">
        <f t="shared" si="0"/>
        <v>0</v>
      </c>
    </row>
    <row r="37" spans="2:10" ht="12.75">
      <c r="B37" s="84">
        <v>21</v>
      </c>
      <c r="C37" s="3"/>
      <c r="D37" s="16"/>
      <c r="E37" s="17"/>
      <c r="F37" s="17"/>
      <c r="G37" s="18"/>
      <c r="H37" s="20"/>
      <c r="I37" s="85">
        <f>IF(H$5+SUM(H$17:H37)&gt;20000,H$13,H$12)</f>
        <v>3.73</v>
      </c>
      <c r="J37" s="86">
        <f t="shared" si="0"/>
        <v>0</v>
      </c>
    </row>
    <row r="38" spans="2:10" ht="12.75">
      <c r="B38" s="84">
        <v>22</v>
      </c>
      <c r="C38" s="3"/>
      <c r="D38" s="16"/>
      <c r="E38" s="17"/>
      <c r="F38" s="17"/>
      <c r="G38" s="18"/>
      <c r="H38" s="20"/>
      <c r="I38" s="85">
        <f>IF(H$5+SUM(H$17:H38)&gt;20000,H$13,H$12)</f>
        <v>3.73</v>
      </c>
      <c r="J38" s="86">
        <f t="shared" si="0"/>
        <v>0</v>
      </c>
    </row>
    <row r="39" spans="2:10" ht="12.75">
      <c r="B39" s="84">
        <v>23</v>
      </c>
      <c r="C39" s="3"/>
      <c r="D39" s="16"/>
      <c r="E39" s="17"/>
      <c r="F39" s="17"/>
      <c r="G39" s="18"/>
      <c r="H39" s="20"/>
      <c r="I39" s="85">
        <f>IF(H$5+SUM(H$17:H39)&gt;20000,H$13,H$12)</f>
        <v>3.73</v>
      </c>
      <c r="J39" s="86">
        <f t="shared" si="0"/>
        <v>0</v>
      </c>
    </row>
    <row r="40" spans="2:10" ht="12.75">
      <c r="B40" s="84">
        <v>24</v>
      </c>
      <c r="C40" s="3"/>
      <c r="D40" s="16"/>
      <c r="E40" s="17"/>
      <c r="F40" s="17"/>
      <c r="G40" s="18"/>
      <c r="H40" s="20"/>
      <c r="I40" s="85">
        <f>IF(H$5+SUM(H$17:H40)&gt;20000,H$13,H$12)</f>
        <v>3.73</v>
      </c>
      <c r="J40" s="86">
        <f t="shared" si="0"/>
        <v>0</v>
      </c>
    </row>
    <row r="41" spans="2:10" ht="12.75">
      <c r="B41" s="84">
        <v>25</v>
      </c>
      <c r="C41" s="3"/>
      <c r="D41" s="16"/>
      <c r="E41" s="17"/>
      <c r="F41" s="17"/>
      <c r="G41" s="18"/>
      <c r="H41" s="20"/>
      <c r="I41" s="85">
        <f>IF(H$5+SUM(H$17:H41)&gt;20000,H$13,H$12)</f>
        <v>3.73</v>
      </c>
      <c r="J41" s="86">
        <f t="shared" si="0"/>
        <v>0</v>
      </c>
    </row>
    <row r="42" spans="2:10" ht="12.75">
      <c r="B42" s="84">
        <v>26</v>
      </c>
      <c r="C42" s="3"/>
      <c r="D42" s="16"/>
      <c r="E42" s="17"/>
      <c r="F42" s="17"/>
      <c r="G42" s="18"/>
      <c r="H42" s="20"/>
      <c r="I42" s="85">
        <f>IF(H$5+SUM(H$17:H42)&gt;20000,H$13,H$12)</f>
        <v>3.73</v>
      </c>
      <c r="J42" s="86">
        <f t="shared" si="0"/>
        <v>0</v>
      </c>
    </row>
    <row r="43" spans="2:10" ht="12.75">
      <c r="B43" s="84">
        <v>27</v>
      </c>
      <c r="C43" s="3"/>
      <c r="D43" s="16"/>
      <c r="E43" s="17"/>
      <c r="F43" s="17"/>
      <c r="G43" s="18"/>
      <c r="H43" s="20"/>
      <c r="I43" s="85">
        <f>IF(H$5+SUM(H$17:H43)&gt;20000,H$13,H$12)</f>
        <v>3.73</v>
      </c>
      <c r="J43" s="86">
        <f t="shared" si="0"/>
        <v>0</v>
      </c>
    </row>
    <row r="44" spans="2:10" ht="12.75">
      <c r="B44" s="84">
        <v>28</v>
      </c>
      <c r="C44" s="3"/>
      <c r="D44" s="16"/>
      <c r="E44" s="17"/>
      <c r="F44" s="17"/>
      <c r="G44" s="18"/>
      <c r="H44" s="20"/>
      <c r="I44" s="85">
        <f>IF(H$5+SUM(H$17:H44)&gt;20000,H$13,H$12)</f>
        <v>3.73</v>
      </c>
      <c r="J44" s="86">
        <f t="shared" si="0"/>
        <v>0</v>
      </c>
    </row>
    <row r="45" spans="2:10" ht="12.75">
      <c r="B45" s="84">
        <v>29</v>
      </c>
      <c r="C45" s="3"/>
      <c r="D45" s="16"/>
      <c r="E45" s="17"/>
      <c r="F45" s="17"/>
      <c r="G45" s="18"/>
      <c r="H45" s="20"/>
      <c r="I45" s="85">
        <f>IF(H$5+SUM(H$17:H45)&gt;20000,H$13,H$12)</f>
        <v>3.73</v>
      </c>
      <c r="J45" s="86">
        <f t="shared" si="0"/>
        <v>0</v>
      </c>
    </row>
    <row r="46" spans="2:10" ht="12.75">
      <c r="B46" s="84">
        <v>30</v>
      </c>
      <c r="C46" s="3"/>
      <c r="D46" s="16"/>
      <c r="E46" s="17"/>
      <c r="F46" s="17"/>
      <c r="G46" s="18"/>
      <c r="H46" s="20"/>
      <c r="I46" s="85">
        <f>IF(H$5+SUM(H$17:H46)&gt;20000,H$13,H$12)</f>
        <v>3.73</v>
      </c>
      <c r="J46" s="86">
        <f t="shared" si="0"/>
        <v>0</v>
      </c>
    </row>
    <row r="47" spans="2:10" ht="12.75">
      <c r="B47" s="84">
        <v>31</v>
      </c>
      <c r="C47" s="3"/>
      <c r="D47" s="16"/>
      <c r="E47" s="17"/>
      <c r="F47" s="17"/>
      <c r="G47" s="18"/>
      <c r="H47" s="20"/>
      <c r="I47" s="85">
        <f>IF(H$5+SUM(H$17:H47)&gt;20000,H$13,H$12)</f>
        <v>3.73</v>
      </c>
      <c r="J47" s="86">
        <f t="shared" si="0"/>
        <v>0</v>
      </c>
    </row>
    <row r="48" spans="2:10" ht="12.75">
      <c r="B48" s="84">
        <v>32</v>
      </c>
      <c r="C48" s="3"/>
      <c r="D48" s="16"/>
      <c r="E48" s="17"/>
      <c r="F48" s="17"/>
      <c r="G48" s="18"/>
      <c r="H48" s="20"/>
      <c r="I48" s="85">
        <f>IF(H$5+SUM(H$17:H48)&gt;20000,H$13,H$12)</f>
        <v>3.73</v>
      </c>
      <c r="J48" s="86">
        <f t="shared" si="0"/>
        <v>0</v>
      </c>
    </row>
    <row r="49" spans="2:10" ht="12.75">
      <c r="B49" s="84">
        <v>33</v>
      </c>
      <c r="C49" s="3"/>
      <c r="D49" s="16"/>
      <c r="E49" s="17"/>
      <c r="F49" s="17"/>
      <c r="G49" s="18"/>
      <c r="H49" s="20"/>
      <c r="I49" s="85">
        <f>IF(H$5+SUM(H$17:H49)&gt;20000,H$13,H$12)</f>
        <v>3.73</v>
      </c>
      <c r="J49" s="86">
        <f t="shared" si="0"/>
        <v>0</v>
      </c>
    </row>
    <row r="50" spans="2:10" ht="12.75">
      <c r="B50" s="84">
        <v>34</v>
      </c>
      <c r="C50" s="3"/>
      <c r="D50" s="16"/>
      <c r="E50" s="17"/>
      <c r="F50" s="17"/>
      <c r="G50" s="18"/>
      <c r="H50" s="20"/>
      <c r="I50" s="85">
        <f>IF(H$5+SUM(H$17:H50)&gt;20000,H$13,H$12)</f>
        <v>3.73</v>
      </c>
      <c r="J50" s="86">
        <f t="shared" si="0"/>
        <v>0</v>
      </c>
    </row>
    <row r="51" spans="2:10" ht="12.75">
      <c r="B51" s="84">
        <v>35</v>
      </c>
      <c r="C51" s="3"/>
      <c r="D51" s="16"/>
      <c r="E51" s="17"/>
      <c r="F51" s="17"/>
      <c r="G51" s="18"/>
      <c r="H51" s="20"/>
      <c r="I51" s="85">
        <f>IF(H$5+SUM(H$17:H51)&gt;20000,H$13,H$12)</f>
        <v>3.73</v>
      </c>
      <c r="J51" s="86">
        <f t="shared" si="0"/>
        <v>0</v>
      </c>
    </row>
    <row r="52" spans="2:10" ht="12.75">
      <c r="B52" s="84">
        <v>36</v>
      </c>
      <c r="C52" s="3"/>
      <c r="D52" s="16"/>
      <c r="E52" s="17"/>
      <c r="F52" s="17"/>
      <c r="G52" s="18"/>
      <c r="H52" s="20"/>
      <c r="I52" s="85">
        <f>IF(H$5+SUM(H$17:H52)&gt;20000,H$13,H$12)</f>
        <v>3.73</v>
      </c>
      <c r="J52" s="86">
        <f t="shared" si="0"/>
        <v>0</v>
      </c>
    </row>
    <row r="53" spans="2:10" ht="12.75">
      <c r="B53" s="84">
        <v>37</v>
      </c>
      <c r="C53" s="3"/>
      <c r="D53" s="16"/>
      <c r="E53" s="17"/>
      <c r="F53" s="17"/>
      <c r="G53" s="18"/>
      <c r="H53" s="20"/>
      <c r="I53" s="85">
        <f>IF(H$5+SUM(H$17:H53)&gt;20000,H$13,H$12)</f>
        <v>3.73</v>
      </c>
      <c r="J53" s="86">
        <f t="shared" si="0"/>
        <v>0</v>
      </c>
    </row>
    <row r="54" spans="2:10" ht="12.75">
      <c r="B54" s="84">
        <v>38</v>
      </c>
      <c r="C54" s="3"/>
      <c r="D54" s="16"/>
      <c r="E54" s="17"/>
      <c r="F54" s="17"/>
      <c r="G54" s="18"/>
      <c r="H54" s="20"/>
      <c r="I54" s="85">
        <f>IF(H$5+SUM(H$17:H54)&gt;20000,H$13,H$12)</f>
        <v>3.73</v>
      </c>
      <c r="J54" s="86">
        <f t="shared" si="0"/>
        <v>0</v>
      </c>
    </row>
    <row r="55" spans="2:10" ht="12.75">
      <c r="B55" s="84">
        <v>39</v>
      </c>
      <c r="C55" s="3"/>
      <c r="D55" s="16"/>
      <c r="E55" s="17"/>
      <c r="F55" s="17"/>
      <c r="G55" s="18"/>
      <c r="H55" s="20"/>
      <c r="I55" s="85">
        <f>IF(H$5+SUM(H$17:H55)&gt;20000,H$13,H$12)</f>
        <v>3.73</v>
      </c>
      <c r="J55" s="86">
        <f t="shared" si="0"/>
        <v>0</v>
      </c>
    </row>
    <row r="56" spans="2:10" ht="12.75">
      <c r="B56" s="84">
        <v>40</v>
      </c>
      <c r="C56" s="3"/>
      <c r="D56" s="107"/>
      <c r="E56" s="108"/>
      <c r="F56" s="108"/>
      <c r="G56" s="109"/>
      <c r="H56" s="20"/>
      <c r="I56" s="85">
        <f>IF(H$5+SUM(H$17:H56)&gt;20000,H$13,H$12)</f>
        <v>3.73</v>
      </c>
      <c r="J56" s="86">
        <f t="shared" si="0"/>
        <v>0</v>
      </c>
    </row>
    <row r="57" spans="8:10" ht="13.5" thickBot="1">
      <c r="H57" s="87"/>
      <c r="I57" s="87"/>
      <c r="J57" s="88"/>
    </row>
    <row r="58" spans="2:10" ht="13.5" thickBot="1">
      <c r="B58" s="89"/>
      <c r="C58" s="90" t="s">
        <v>5</v>
      </c>
      <c r="D58" s="90"/>
      <c r="E58" s="90"/>
      <c r="F58" s="90"/>
      <c r="G58" s="90"/>
      <c r="H58" s="90"/>
      <c r="I58" s="90"/>
      <c r="J58" s="91">
        <f>SUM(J17:J57)</f>
        <v>0</v>
      </c>
    </row>
    <row r="60" spans="3:8" ht="12.75">
      <c r="C60" s="33" t="s">
        <v>8</v>
      </c>
      <c r="H60" s="33" t="s">
        <v>8</v>
      </c>
    </row>
    <row r="61" spans="3:8" ht="12.75">
      <c r="C61" s="33" t="s">
        <v>13</v>
      </c>
      <c r="H61" s="33" t="s">
        <v>14</v>
      </c>
    </row>
    <row r="63" spans="3:8" ht="12.75">
      <c r="C63" s="33" t="s">
        <v>15</v>
      </c>
      <c r="G63" s="92" t="s">
        <v>74</v>
      </c>
      <c r="H63" s="33" t="s">
        <v>16</v>
      </c>
    </row>
  </sheetData>
  <sheetProtection password="AEAC" sheet="1" objects="1" scenarios="1"/>
  <mergeCells count="21">
    <mergeCell ref="A2:K2"/>
    <mergeCell ref="D17:G17"/>
    <mergeCell ref="D18:G18"/>
    <mergeCell ref="D19:G19"/>
    <mergeCell ref="D24:G24"/>
    <mergeCell ref="D25:G25"/>
    <mergeCell ref="D26:G26"/>
    <mergeCell ref="D27:G27"/>
    <mergeCell ref="D20:G20"/>
    <mergeCell ref="D21:G21"/>
    <mergeCell ref="D22:G22"/>
    <mergeCell ref="D23:G23"/>
    <mergeCell ref="D56:G56"/>
    <mergeCell ref="D32:G32"/>
    <mergeCell ref="D33:G33"/>
    <mergeCell ref="D34:G34"/>
    <mergeCell ref="D35:G35"/>
    <mergeCell ref="D28:G28"/>
    <mergeCell ref="D29:G29"/>
    <mergeCell ref="D30:G30"/>
    <mergeCell ref="D31:G31"/>
  </mergeCells>
  <printOptions horizontalCentered="1"/>
  <pageMargins left="0.7874015748031497" right="0.3937007874015748" top="1.220472440944882" bottom="0.5511811023622047" header="0" footer="0"/>
  <pageSetup fitToHeight="1" fitToWidth="1"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00390625" style="33" customWidth="1"/>
    <col min="2" max="2" width="2.8515625" style="33" customWidth="1"/>
    <col min="3" max="3" width="9.140625" style="33" customWidth="1"/>
    <col min="4" max="4" width="14.28125" style="33" customWidth="1"/>
    <col min="5" max="5" width="13.8515625" style="33" customWidth="1"/>
    <col min="6" max="6" width="2.8515625" style="33" customWidth="1"/>
    <col min="7" max="7" width="43.421875" style="33" customWidth="1"/>
    <col min="8" max="9" width="10.00390625" style="33" customWidth="1"/>
    <col min="10" max="10" width="12.00390625" style="33" customWidth="1"/>
    <col min="11" max="11" width="2.8515625" style="33" customWidth="1"/>
    <col min="12" max="16384" width="9.140625" style="33" customWidth="1"/>
  </cols>
  <sheetData>
    <row r="2" spans="1:11" ht="23.25">
      <c r="A2" s="106" t="str">
        <f>'Kørselsgodtg.januar'!A2</f>
        <v>Skattefri kørselsgodtgørelse år 2023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2:9" ht="12.75">
      <c r="B4" s="33" t="s">
        <v>17</v>
      </c>
      <c r="H4" s="71"/>
      <c r="I4" s="45"/>
    </row>
    <row r="5" spans="3:9" ht="12.75">
      <c r="C5" s="33" t="s">
        <v>1</v>
      </c>
      <c r="D5" s="33">
        <f>'Kørselsgodtg.januar'!D5</f>
        <v>0</v>
      </c>
      <c r="F5" s="37"/>
      <c r="G5" s="33" t="s">
        <v>38</v>
      </c>
      <c r="H5" s="93">
        <f>'okt.'!H7</f>
        <v>0</v>
      </c>
      <c r="I5" s="72"/>
    </row>
    <row r="6" spans="3:9" ht="12.75">
      <c r="C6" s="33" t="s">
        <v>0</v>
      </c>
      <c r="D6" s="33">
        <f>'Kørselsgodtg.januar'!D6</f>
        <v>0</v>
      </c>
      <c r="F6" s="37"/>
      <c r="G6" s="38" t="s">
        <v>11</v>
      </c>
      <c r="H6" s="73">
        <f>SUM(H17:H56)</f>
        <v>0</v>
      </c>
      <c r="I6" s="72"/>
    </row>
    <row r="7" spans="3:9" ht="12.75">
      <c r="C7" s="33" t="s">
        <v>2</v>
      </c>
      <c r="D7" s="33">
        <f>'Kørselsgodtg.januar'!D7</f>
        <v>0</v>
      </c>
      <c r="F7" s="37"/>
      <c r="G7" s="38" t="s">
        <v>12</v>
      </c>
      <c r="H7" s="74">
        <f>SUM(H5:H6)</f>
        <v>0</v>
      </c>
      <c r="I7" s="75"/>
    </row>
    <row r="8" spans="3:8" ht="12.75">
      <c r="C8" s="33" t="str">
        <f>'Kørselsgodtg.januar'!C8</f>
        <v>Reg. nr.</v>
      </c>
      <c r="D8" s="33">
        <f>'Kørselsgodtg.januar'!D8</f>
        <v>0</v>
      </c>
      <c r="G8" s="76" t="str">
        <f>IF(H7&lt;20000,"sats 1 vil blive anvendt indtil du har kørt km. 20.000 i år","")</f>
        <v>sats 1 vil blive anvendt indtil du har kørt km. 20.000 i år</v>
      </c>
      <c r="H8" s="77"/>
    </row>
    <row r="9" spans="7:8" ht="12.75">
      <c r="G9" s="78">
        <f>IF(H7&gt;=20000,"SATS 2 VIL BLIVE ANVENDT RESTEN AF ÅRET","")</f>
      </c>
      <c r="H9" s="77"/>
    </row>
    <row r="10" spans="7:8" ht="12.75">
      <c r="G10" s="79">
        <f>IF(H7&gt;=20000,"(fordel km.antal manuelt ved overskrivelsen af kørte km. 20.000)","")</f>
      </c>
      <c r="H10" s="77"/>
    </row>
    <row r="11" ht="12.75">
      <c r="G11" s="33" t="str">
        <f>'Kørselsgodtg.januar'!G12</f>
        <v>Kørselssatser fra Skat:</v>
      </c>
    </row>
    <row r="12" spans="2:8" ht="12.75">
      <c r="B12" s="33" t="s">
        <v>42</v>
      </c>
      <c r="D12" s="80" t="s">
        <v>51</v>
      </c>
      <c r="G12" s="33" t="s">
        <v>9</v>
      </c>
      <c r="H12" s="81">
        <v>3.73</v>
      </c>
    </row>
    <row r="13" spans="7:8" ht="12.75">
      <c r="G13" s="33" t="s">
        <v>10</v>
      </c>
      <c r="H13" s="81">
        <v>2.19</v>
      </c>
    </row>
    <row r="15" spans="2:10" ht="12.75">
      <c r="B15" s="33" t="s">
        <v>3</v>
      </c>
      <c r="H15" s="71"/>
      <c r="I15" s="71" t="s">
        <v>20</v>
      </c>
      <c r="J15" s="71" t="s">
        <v>6</v>
      </c>
    </row>
    <row r="16" spans="3:10" ht="12.75">
      <c r="C16" s="82" t="s">
        <v>4</v>
      </c>
      <c r="D16" s="82" t="s">
        <v>18</v>
      </c>
      <c r="E16" s="83"/>
      <c r="F16" s="71"/>
      <c r="H16" s="71" t="s">
        <v>41</v>
      </c>
      <c r="I16" s="71" t="s">
        <v>19</v>
      </c>
      <c r="J16" s="71" t="s">
        <v>7</v>
      </c>
    </row>
    <row r="17" spans="2:10" ht="12.75">
      <c r="B17" s="84">
        <v>1</v>
      </c>
      <c r="C17" s="2"/>
      <c r="D17" s="107"/>
      <c r="E17" s="108"/>
      <c r="F17" s="108"/>
      <c r="G17" s="109"/>
      <c r="H17" s="20"/>
      <c r="I17" s="85">
        <f>IF(H$5+SUM(H$17:H17)&gt;20000,H$13,H$12)</f>
        <v>3.73</v>
      </c>
      <c r="J17" s="86">
        <f aca="true" t="shared" si="0" ref="J17:J56">H17*I17</f>
        <v>0</v>
      </c>
    </row>
    <row r="18" spans="2:10" ht="12.75">
      <c r="B18" s="84">
        <v>2</v>
      </c>
      <c r="C18" s="3"/>
      <c r="D18" s="107"/>
      <c r="E18" s="108"/>
      <c r="F18" s="108"/>
      <c r="G18" s="109"/>
      <c r="H18" s="20"/>
      <c r="I18" s="85">
        <f>IF(H$5+SUM(H$17:H18)&gt;20000,H$13,H$12)</f>
        <v>3.73</v>
      </c>
      <c r="J18" s="86">
        <f t="shared" si="0"/>
        <v>0</v>
      </c>
    </row>
    <row r="19" spans="2:10" ht="12.75">
      <c r="B19" s="84">
        <v>3</v>
      </c>
      <c r="C19" s="3"/>
      <c r="D19" s="107"/>
      <c r="E19" s="108"/>
      <c r="F19" s="108"/>
      <c r="G19" s="109"/>
      <c r="H19" s="20"/>
      <c r="I19" s="85">
        <f>IF(H$5+SUM(H$17:H19)&gt;20000,H$13,H$12)</f>
        <v>3.73</v>
      </c>
      <c r="J19" s="86">
        <f t="shared" si="0"/>
        <v>0</v>
      </c>
    </row>
    <row r="20" spans="2:10" ht="12.75">
      <c r="B20" s="84">
        <v>4</v>
      </c>
      <c r="C20" s="3"/>
      <c r="D20" s="107"/>
      <c r="E20" s="108"/>
      <c r="F20" s="108"/>
      <c r="G20" s="109"/>
      <c r="H20" s="20"/>
      <c r="I20" s="85">
        <f>IF(H$5+SUM(H$17:H20)&gt;20000,H$13,H$12)</f>
        <v>3.73</v>
      </c>
      <c r="J20" s="86">
        <f t="shared" si="0"/>
        <v>0</v>
      </c>
    </row>
    <row r="21" spans="2:10" ht="12.75">
      <c r="B21" s="84">
        <v>5</v>
      </c>
      <c r="C21" s="3"/>
      <c r="D21" s="110"/>
      <c r="E21" s="111"/>
      <c r="F21" s="111"/>
      <c r="G21" s="112"/>
      <c r="H21" s="20"/>
      <c r="I21" s="85">
        <f>IF(H$5+SUM(H$17:H21)&gt;20000,H$13,H$12)</f>
        <v>3.73</v>
      </c>
      <c r="J21" s="86">
        <f t="shared" si="0"/>
        <v>0</v>
      </c>
    </row>
    <row r="22" spans="2:10" ht="12.75">
      <c r="B22" s="84">
        <v>6</v>
      </c>
      <c r="C22" s="3"/>
      <c r="D22" s="107"/>
      <c r="E22" s="108"/>
      <c r="F22" s="108"/>
      <c r="G22" s="109"/>
      <c r="H22" s="20"/>
      <c r="I22" s="85">
        <f>IF(H$5+SUM(H$17:H22)&gt;20000,H$13,H$12)</f>
        <v>3.73</v>
      </c>
      <c r="J22" s="86">
        <f t="shared" si="0"/>
        <v>0</v>
      </c>
    </row>
    <row r="23" spans="2:10" ht="12.75">
      <c r="B23" s="84">
        <v>7</v>
      </c>
      <c r="C23" s="3"/>
      <c r="D23" s="107"/>
      <c r="E23" s="108"/>
      <c r="F23" s="108"/>
      <c r="G23" s="109"/>
      <c r="H23" s="20"/>
      <c r="I23" s="85">
        <f>IF(H$5+SUM(H$17:H23)&gt;20000,H$13,H$12)</f>
        <v>3.73</v>
      </c>
      <c r="J23" s="86">
        <f t="shared" si="0"/>
        <v>0</v>
      </c>
    </row>
    <row r="24" spans="2:10" ht="12.75">
      <c r="B24" s="84">
        <v>8</v>
      </c>
      <c r="C24" s="3"/>
      <c r="D24" s="107"/>
      <c r="E24" s="108"/>
      <c r="F24" s="108"/>
      <c r="G24" s="109"/>
      <c r="H24" s="20"/>
      <c r="I24" s="85">
        <f>IF(H$5+SUM(H$17:H24)&gt;20000,H$13,H$12)</f>
        <v>3.73</v>
      </c>
      <c r="J24" s="86">
        <f t="shared" si="0"/>
        <v>0</v>
      </c>
    </row>
    <row r="25" spans="2:10" ht="12.75">
      <c r="B25" s="84">
        <v>9</v>
      </c>
      <c r="C25" s="3"/>
      <c r="D25" s="107"/>
      <c r="E25" s="108"/>
      <c r="F25" s="108"/>
      <c r="G25" s="109"/>
      <c r="H25" s="20"/>
      <c r="I25" s="85">
        <f>IF(H$5+SUM(H$17:H25)&gt;20000,H$13,H$12)</f>
        <v>3.73</v>
      </c>
      <c r="J25" s="86">
        <f t="shared" si="0"/>
        <v>0</v>
      </c>
    </row>
    <row r="26" spans="2:10" ht="12.75">
      <c r="B26" s="84">
        <v>10</v>
      </c>
      <c r="C26" s="3"/>
      <c r="D26" s="107"/>
      <c r="E26" s="108"/>
      <c r="F26" s="108"/>
      <c r="G26" s="109"/>
      <c r="H26" s="20"/>
      <c r="I26" s="85">
        <f>IF(H$5+SUM(H$17:H26)&gt;20000,H$13,H$12)</f>
        <v>3.73</v>
      </c>
      <c r="J26" s="86">
        <f t="shared" si="0"/>
        <v>0</v>
      </c>
    </row>
    <row r="27" spans="2:10" ht="12.75">
      <c r="B27" s="84">
        <v>11</v>
      </c>
      <c r="C27" s="3"/>
      <c r="D27" s="107"/>
      <c r="E27" s="108"/>
      <c r="F27" s="108"/>
      <c r="G27" s="109"/>
      <c r="H27" s="20"/>
      <c r="I27" s="85">
        <f>IF(H$5+SUM(H$17:H27)&gt;20000,H$13,H$12)</f>
        <v>3.73</v>
      </c>
      <c r="J27" s="86">
        <f t="shared" si="0"/>
        <v>0</v>
      </c>
    </row>
    <row r="28" spans="2:10" ht="12.75">
      <c r="B28" s="84">
        <v>12</v>
      </c>
      <c r="C28" s="3"/>
      <c r="D28" s="107"/>
      <c r="E28" s="108"/>
      <c r="F28" s="108"/>
      <c r="G28" s="109"/>
      <c r="H28" s="20"/>
      <c r="I28" s="85">
        <f>IF(H$5+SUM(H$17:H28)&gt;20000,H$13,H$12)</f>
        <v>3.73</v>
      </c>
      <c r="J28" s="86">
        <f t="shared" si="0"/>
        <v>0</v>
      </c>
    </row>
    <row r="29" spans="2:10" ht="12.75">
      <c r="B29" s="84">
        <v>13</v>
      </c>
      <c r="C29" s="3"/>
      <c r="D29" s="107"/>
      <c r="E29" s="108"/>
      <c r="F29" s="108"/>
      <c r="G29" s="109"/>
      <c r="H29" s="20"/>
      <c r="I29" s="85">
        <f>IF(H$5+SUM(H$17:H29)&gt;20000,H$13,H$12)</f>
        <v>3.73</v>
      </c>
      <c r="J29" s="86">
        <f t="shared" si="0"/>
        <v>0</v>
      </c>
    </row>
    <row r="30" spans="2:10" ht="12.75">
      <c r="B30" s="84">
        <v>14</v>
      </c>
      <c r="C30" s="3"/>
      <c r="D30" s="107"/>
      <c r="E30" s="108"/>
      <c r="F30" s="108"/>
      <c r="G30" s="109"/>
      <c r="H30" s="20"/>
      <c r="I30" s="85">
        <f>IF(H$5+SUM(H$17:H30)&gt;20000,H$13,H$12)</f>
        <v>3.73</v>
      </c>
      <c r="J30" s="86">
        <f t="shared" si="0"/>
        <v>0</v>
      </c>
    </row>
    <row r="31" spans="2:10" ht="12.75">
      <c r="B31" s="84">
        <v>15</v>
      </c>
      <c r="C31" s="3"/>
      <c r="D31" s="107"/>
      <c r="E31" s="108"/>
      <c r="F31" s="108"/>
      <c r="G31" s="109"/>
      <c r="H31" s="20"/>
      <c r="I31" s="85">
        <f>IF(H$5+SUM(H$17:H31)&gt;20000,H$13,H$12)</f>
        <v>3.73</v>
      </c>
      <c r="J31" s="86">
        <f t="shared" si="0"/>
        <v>0</v>
      </c>
    </row>
    <row r="32" spans="2:10" ht="12.75">
      <c r="B32" s="84">
        <v>16</v>
      </c>
      <c r="C32" s="3"/>
      <c r="D32" s="107"/>
      <c r="E32" s="108"/>
      <c r="F32" s="108"/>
      <c r="G32" s="109"/>
      <c r="H32" s="20"/>
      <c r="I32" s="85">
        <f>IF(H$5+SUM(H$17:H32)&gt;20000,H$13,H$12)</f>
        <v>3.73</v>
      </c>
      <c r="J32" s="86">
        <f t="shared" si="0"/>
        <v>0</v>
      </c>
    </row>
    <row r="33" spans="2:10" ht="12.75">
      <c r="B33" s="84">
        <v>17</v>
      </c>
      <c r="C33" s="3"/>
      <c r="D33" s="107"/>
      <c r="E33" s="108"/>
      <c r="F33" s="108"/>
      <c r="G33" s="109"/>
      <c r="H33" s="20"/>
      <c r="I33" s="85">
        <f>IF(H$5+SUM(H$17:H33)&gt;20000,H$13,H$12)</f>
        <v>3.73</v>
      </c>
      <c r="J33" s="86">
        <f t="shared" si="0"/>
        <v>0</v>
      </c>
    </row>
    <row r="34" spans="2:10" ht="12.75">
      <c r="B34" s="84">
        <v>18</v>
      </c>
      <c r="C34" s="3"/>
      <c r="D34" s="107"/>
      <c r="E34" s="108"/>
      <c r="F34" s="108"/>
      <c r="G34" s="109"/>
      <c r="H34" s="20"/>
      <c r="I34" s="85">
        <f>IF(H$5+SUM(H$17:H34)&gt;20000,H$13,H$12)</f>
        <v>3.73</v>
      </c>
      <c r="J34" s="86">
        <f t="shared" si="0"/>
        <v>0</v>
      </c>
    </row>
    <row r="35" spans="2:10" ht="12.75">
      <c r="B35" s="84">
        <v>19</v>
      </c>
      <c r="C35" s="3"/>
      <c r="D35" s="107"/>
      <c r="E35" s="108"/>
      <c r="F35" s="108"/>
      <c r="G35" s="109"/>
      <c r="H35" s="20"/>
      <c r="I35" s="85">
        <f>IF(H$5+SUM(H$17:H35)&gt;20000,H$13,H$12)</f>
        <v>3.73</v>
      </c>
      <c r="J35" s="86">
        <f t="shared" si="0"/>
        <v>0</v>
      </c>
    </row>
    <row r="36" spans="2:10" ht="12.75">
      <c r="B36" s="84">
        <v>20</v>
      </c>
      <c r="C36" s="3"/>
      <c r="D36" s="16"/>
      <c r="E36" s="17"/>
      <c r="F36" s="17"/>
      <c r="G36" s="18"/>
      <c r="H36" s="20"/>
      <c r="I36" s="85">
        <f>IF(H$5+SUM(H$17:H36)&gt;20000,H$13,H$12)</f>
        <v>3.73</v>
      </c>
      <c r="J36" s="86">
        <f t="shared" si="0"/>
        <v>0</v>
      </c>
    </row>
    <row r="37" spans="2:10" ht="12.75">
      <c r="B37" s="84">
        <v>21</v>
      </c>
      <c r="C37" s="3"/>
      <c r="D37" s="16"/>
      <c r="E37" s="17"/>
      <c r="F37" s="17"/>
      <c r="G37" s="18"/>
      <c r="H37" s="20"/>
      <c r="I37" s="85">
        <f>IF(H$5+SUM(H$17:H37)&gt;20000,H$13,H$12)</f>
        <v>3.73</v>
      </c>
      <c r="J37" s="86">
        <f t="shared" si="0"/>
        <v>0</v>
      </c>
    </row>
    <row r="38" spans="2:10" ht="12.75">
      <c r="B38" s="84">
        <v>22</v>
      </c>
      <c r="C38" s="3"/>
      <c r="D38" s="16"/>
      <c r="E38" s="17"/>
      <c r="F38" s="17"/>
      <c r="G38" s="18"/>
      <c r="H38" s="20"/>
      <c r="I38" s="85">
        <f>IF(H$5+SUM(H$17:H38)&gt;20000,H$13,H$12)</f>
        <v>3.73</v>
      </c>
      <c r="J38" s="86">
        <f t="shared" si="0"/>
        <v>0</v>
      </c>
    </row>
    <row r="39" spans="2:10" ht="12.75">
      <c r="B39" s="84">
        <v>23</v>
      </c>
      <c r="C39" s="3"/>
      <c r="D39" s="16"/>
      <c r="E39" s="17"/>
      <c r="F39" s="17"/>
      <c r="G39" s="18"/>
      <c r="H39" s="20"/>
      <c r="I39" s="85">
        <f>IF(H$5+SUM(H$17:H39)&gt;20000,H$13,H$12)</f>
        <v>3.73</v>
      </c>
      <c r="J39" s="86">
        <f t="shared" si="0"/>
        <v>0</v>
      </c>
    </row>
    <row r="40" spans="2:10" ht="12.75">
      <c r="B40" s="84">
        <v>24</v>
      </c>
      <c r="C40" s="3"/>
      <c r="D40" s="16"/>
      <c r="E40" s="17"/>
      <c r="F40" s="17"/>
      <c r="G40" s="18"/>
      <c r="H40" s="20"/>
      <c r="I40" s="85">
        <f>IF(H$5+SUM(H$17:H40)&gt;20000,H$13,H$12)</f>
        <v>3.73</v>
      </c>
      <c r="J40" s="86">
        <f t="shared" si="0"/>
        <v>0</v>
      </c>
    </row>
    <row r="41" spans="2:10" ht="12.75">
      <c r="B41" s="84">
        <v>25</v>
      </c>
      <c r="C41" s="3"/>
      <c r="D41" s="16"/>
      <c r="E41" s="17"/>
      <c r="F41" s="17"/>
      <c r="G41" s="18"/>
      <c r="H41" s="20"/>
      <c r="I41" s="85">
        <f>IF(H$5+SUM(H$17:H41)&gt;20000,H$13,H$12)</f>
        <v>3.73</v>
      </c>
      <c r="J41" s="86">
        <f t="shared" si="0"/>
        <v>0</v>
      </c>
    </row>
    <row r="42" spans="2:10" ht="12.75">
      <c r="B42" s="84">
        <v>26</v>
      </c>
      <c r="C42" s="3"/>
      <c r="D42" s="16"/>
      <c r="E42" s="17"/>
      <c r="F42" s="17"/>
      <c r="G42" s="18"/>
      <c r="H42" s="20"/>
      <c r="I42" s="85">
        <f>IF(H$5+SUM(H$17:H42)&gt;20000,H$13,H$12)</f>
        <v>3.73</v>
      </c>
      <c r="J42" s="86">
        <f t="shared" si="0"/>
        <v>0</v>
      </c>
    </row>
    <row r="43" spans="2:10" ht="12.75">
      <c r="B43" s="84">
        <v>27</v>
      </c>
      <c r="C43" s="3"/>
      <c r="D43" s="16"/>
      <c r="E43" s="17"/>
      <c r="F43" s="17"/>
      <c r="G43" s="18"/>
      <c r="H43" s="20"/>
      <c r="I43" s="85">
        <f>IF(H$5+SUM(H$17:H43)&gt;20000,H$13,H$12)</f>
        <v>3.73</v>
      </c>
      <c r="J43" s="86">
        <f t="shared" si="0"/>
        <v>0</v>
      </c>
    </row>
    <row r="44" spans="2:10" ht="12.75">
      <c r="B44" s="84">
        <v>28</v>
      </c>
      <c r="C44" s="3"/>
      <c r="D44" s="16"/>
      <c r="E44" s="17"/>
      <c r="F44" s="17"/>
      <c r="G44" s="18"/>
      <c r="H44" s="20"/>
      <c r="I44" s="85">
        <f>IF(H$5+SUM(H$17:H44)&gt;20000,H$13,H$12)</f>
        <v>3.73</v>
      </c>
      <c r="J44" s="86">
        <f t="shared" si="0"/>
        <v>0</v>
      </c>
    </row>
    <row r="45" spans="2:10" ht="12.75">
      <c r="B45" s="84">
        <v>29</v>
      </c>
      <c r="C45" s="3"/>
      <c r="D45" s="16"/>
      <c r="E45" s="17"/>
      <c r="F45" s="17"/>
      <c r="G45" s="18"/>
      <c r="H45" s="20"/>
      <c r="I45" s="85">
        <f>IF(H$5+SUM(H$17:H45)&gt;20000,H$13,H$12)</f>
        <v>3.73</v>
      </c>
      <c r="J45" s="86">
        <f t="shared" si="0"/>
        <v>0</v>
      </c>
    </row>
    <row r="46" spans="2:10" ht="12.75">
      <c r="B46" s="84">
        <v>30</v>
      </c>
      <c r="C46" s="3"/>
      <c r="D46" s="16"/>
      <c r="E46" s="17"/>
      <c r="F46" s="17"/>
      <c r="G46" s="18"/>
      <c r="H46" s="20"/>
      <c r="I46" s="85">
        <f>IF(H$5+SUM(H$17:H46)&gt;20000,H$13,H$12)</f>
        <v>3.73</v>
      </c>
      <c r="J46" s="86">
        <f t="shared" si="0"/>
        <v>0</v>
      </c>
    </row>
    <row r="47" spans="2:10" ht="12.75">
      <c r="B47" s="84">
        <v>31</v>
      </c>
      <c r="C47" s="3"/>
      <c r="D47" s="16"/>
      <c r="E47" s="17"/>
      <c r="F47" s="17"/>
      <c r="G47" s="18"/>
      <c r="H47" s="20"/>
      <c r="I47" s="85">
        <f>IF(H$5+SUM(H$17:H47)&gt;20000,H$13,H$12)</f>
        <v>3.73</v>
      </c>
      <c r="J47" s="86">
        <f t="shared" si="0"/>
        <v>0</v>
      </c>
    </row>
    <row r="48" spans="2:10" ht="12.75">
      <c r="B48" s="84">
        <v>32</v>
      </c>
      <c r="C48" s="3"/>
      <c r="D48" s="16"/>
      <c r="E48" s="17"/>
      <c r="F48" s="17"/>
      <c r="G48" s="18"/>
      <c r="H48" s="20"/>
      <c r="I48" s="85">
        <f>IF(H$5+SUM(H$17:H48)&gt;20000,H$13,H$12)</f>
        <v>3.73</v>
      </c>
      <c r="J48" s="86">
        <f t="shared" si="0"/>
        <v>0</v>
      </c>
    </row>
    <row r="49" spans="2:10" ht="12.75">
      <c r="B49" s="84">
        <v>33</v>
      </c>
      <c r="C49" s="3"/>
      <c r="D49" s="16"/>
      <c r="E49" s="17"/>
      <c r="F49" s="17"/>
      <c r="G49" s="18"/>
      <c r="H49" s="20"/>
      <c r="I49" s="85">
        <f>IF(H$5+SUM(H$17:H49)&gt;20000,H$13,H$12)</f>
        <v>3.73</v>
      </c>
      <c r="J49" s="86">
        <f t="shared" si="0"/>
        <v>0</v>
      </c>
    </row>
    <row r="50" spans="2:10" ht="12.75">
      <c r="B50" s="84">
        <v>34</v>
      </c>
      <c r="C50" s="3"/>
      <c r="D50" s="16"/>
      <c r="E50" s="17"/>
      <c r="F50" s="17"/>
      <c r="G50" s="18"/>
      <c r="H50" s="20"/>
      <c r="I50" s="85">
        <f>IF(H$5+SUM(H$17:H50)&gt;20000,H$13,H$12)</f>
        <v>3.73</v>
      </c>
      <c r="J50" s="86">
        <f t="shared" si="0"/>
        <v>0</v>
      </c>
    </row>
    <row r="51" spans="2:10" ht="12.75">
      <c r="B51" s="84">
        <v>35</v>
      </c>
      <c r="C51" s="3"/>
      <c r="D51" s="16"/>
      <c r="E51" s="17"/>
      <c r="F51" s="17"/>
      <c r="G51" s="18"/>
      <c r="H51" s="20"/>
      <c r="I51" s="85">
        <f>IF(H$5+SUM(H$17:H51)&gt;20000,H$13,H$12)</f>
        <v>3.73</v>
      </c>
      <c r="J51" s="86">
        <f t="shared" si="0"/>
        <v>0</v>
      </c>
    </row>
    <row r="52" spans="2:10" ht="12.75">
      <c r="B52" s="84">
        <v>36</v>
      </c>
      <c r="C52" s="3"/>
      <c r="D52" s="16"/>
      <c r="E52" s="17"/>
      <c r="F52" s="17"/>
      <c r="G52" s="18"/>
      <c r="H52" s="20"/>
      <c r="I52" s="85">
        <f>IF(H$5+SUM(H$17:H52)&gt;20000,H$13,H$12)</f>
        <v>3.73</v>
      </c>
      <c r="J52" s="86">
        <f t="shared" si="0"/>
        <v>0</v>
      </c>
    </row>
    <row r="53" spans="2:10" ht="12.75">
      <c r="B53" s="84">
        <v>37</v>
      </c>
      <c r="C53" s="3"/>
      <c r="D53" s="16"/>
      <c r="E53" s="17"/>
      <c r="F53" s="17"/>
      <c r="G53" s="18"/>
      <c r="H53" s="20"/>
      <c r="I53" s="85">
        <f>IF(H$5+SUM(H$17:H53)&gt;20000,H$13,H$12)</f>
        <v>3.73</v>
      </c>
      <c r="J53" s="86">
        <f t="shared" si="0"/>
        <v>0</v>
      </c>
    </row>
    <row r="54" spans="2:10" ht="12.75">
      <c r="B54" s="84">
        <v>38</v>
      </c>
      <c r="C54" s="3"/>
      <c r="D54" s="16"/>
      <c r="E54" s="17"/>
      <c r="F54" s="17"/>
      <c r="G54" s="18"/>
      <c r="H54" s="20"/>
      <c r="I54" s="85">
        <f>IF(H$5+SUM(H$17:H54)&gt;20000,H$13,H$12)</f>
        <v>3.73</v>
      </c>
      <c r="J54" s="86">
        <f t="shared" si="0"/>
        <v>0</v>
      </c>
    </row>
    <row r="55" spans="2:10" ht="12.75">
      <c r="B55" s="84">
        <v>39</v>
      </c>
      <c r="C55" s="3"/>
      <c r="D55" s="16"/>
      <c r="E55" s="17"/>
      <c r="F55" s="17"/>
      <c r="G55" s="18"/>
      <c r="H55" s="20"/>
      <c r="I55" s="85">
        <f>IF(H$5+SUM(H$17:H55)&gt;20000,H$13,H$12)</f>
        <v>3.73</v>
      </c>
      <c r="J55" s="86">
        <f t="shared" si="0"/>
        <v>0</v>
      </c>
    </row>
    <row r="56" spans="2:10" ht="12.75">
      <c r="B56" s="84">
        <v>40</v>
      </c>
      <c r="C56" s="3"/>
      <c r="D56" s="107"/>
      <c r="E56" s="108"/>
      <c r="F56" s="108"/>
      <c r="G56" s="109"/>
      <c r="H56" s="20"/>
      <c r="I56" s="85">
        <f>IF(H$5+SUM(H$17:H56)&gt;20000,H$13,H$12)</f>
        <v>3.73</v>
      </c>
      <c r="J56" s="86">
        <f t="shared" si="0"/>
        <v>0</v>
      </c>
    </row>
    <row r="57" spans="8:10" ht="13.5" thickBot="1">
      <c r="H57" s="87"/>
      <c r="I57" s="87"/>
      <c r="J57" s="88"/>
    </row>
    <row r="58" spans="2:10" ht="13.5" thickBot="1">
      <c r="B58" s="89"/>
      <c r="C58" s="90" t="s">
        <v>5</v>
      </c>
      <c r="D58" s="90"/>
      <c r="E58" s="90"/>
      <c r="F58" s="90"/>
      <c r="G58" s="90"/>
      <c r="H58" s="90"/>
      <c r="I58" s="90"/>
      <c r="J58" s="91">
        <f>SUM(J17:J57)</f>
        <v>0</v>
      </c>
    </row>
    <row r="60" spans="3:8" ht="12.75">
      <c r="C60" s="33" t="s">
        <v>8</v>
      </c>
      <c r="H60" s="33" t="s">
        <v>8</v>
      </c>
    </row>
    <row r="61" spans="3:8" ht="12.75">
      <c r="C61" s="33" t="s">
        <v>13</v>
      </c>
      <c r="H61" s="33" t="s">
        <v>14</v>
      </c>
    </row>
    <row r="63" spans="3:8" ht="12.75">
      <c r="C63" s="33" t="s">
        <v>15</v>
      </c>
      <c r="G63" s="92" t="s">
        <v>74</v>
      </c>
      <c r="H63" s="33" t="s">
        <v>16</v>
      </c>
    </row>
  </sheetData>
  <sheetProtection password="AEAC" sheet="1" objects="1" scenarios="1"/>
  <mergeCells count="21">
    <mergeCell ref="D27:G27"/>
    <mergeCell ref="D25:G25"/>
    <mergeCell ref="D21:G21"/>
    <mergeCell ref="D29:G29"/>
    <mergeCell ref="D23:G23"/>
    <mergeCell ref="D30:G30"/>
    <mergeCell ref="D24:G24"/>
    <mergeCell ref="D28:G28"/>
    <mergeCell ref="A2:K2"/>
    <mergeCell ref="D17:G17"/>
    <mergeCell ref="D18:G18"/>
    <mergeCell ref="D19:G19"/>
    <mergeCell ref="D26:G26"/>
    <mergeCell ref="D20:G20"/>
    <mergeCell ref="D22:G22"/>
    <mergeCell ref="D56:G56"/>
    <mergeCell ref="D32:G32"/>
    <mergeCell ref="D33:G33"/>
    <mergeCell ref="D34:G34"/>
    <mergeCell ref="D35:G35"/>
    <mergeCell ref="D31:G31"/>
  </mergeCells>
  <printOptions horizontalCentered="1"/>
  <pageMargins left="0.7874015748031497" right="0.3937007874015748" top="1.220472440944882" bottom="0.5511811023622047" header="0" footer="0"/>
  <pageSetup fitToHeight="1" fitToWidth="1" horizontalDpi="300" verticalDpi="3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00390625" style="33" customWidth="1"/>
    <col min="2" max="2" width="2.8515625" style="33" customWidth="1"/>
    <col min="3" max="3" width="9.140625" style="33" customWidth="1"/>
    <col min="4" max="4" width="14.28125" style="33" customWidth="1"/>
    <col min="5" max="5" width="13.8515625" style="33" customWidth="1"/>
    <col min="6" max="6" width="2.8515625" style="33" customWidth="1"/>
    <col min="7" max="7" width="43.421875" style="33" customWidth="1"/>
    <col min="8" max="9" width="10.00390625" style="33" customWidth="1"/>
    <col min="10" max="10" width="12.00390625" style="33" customWidth="1"/>
    <col min="11" max="11" width="2.8515625" style="33" customWidth="1"/>
    <col min="12" max="16384" width="9.140625" style="33" customWidth="1"/>
  </cols>
  <sheetData>
    <row r="1" ht="12.75"/>
    <row r="2" spans="1:11" ht="23.25">
      <c r="A2" s="106" t="str">
        <f>'Kørselsgodtg.januar'!A2</f>
        <v>Skattefri kørselsgodtgørelse år 2023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ht="12.75"/>
    <row r="4" spans="2:9" ht="12.75">
      <c r="B4" s="33" t="s">
        <v>17</v>
      </c>
      <c r="H4" s="71"/>
      <c r="I4" s="45"/>
    </row>
    <row r="5" spans="3:9" ht="12.75">
      <c r="C5" s="33" t="s">
        <v>1</v>
      </c>
      <c r="D5" s="33">
        <f>'Kørselsgodtg.januar'!D5</f>
        <v>0</v>
      </c>
      <c r="F5" s="37"/>
      <c r="G5" s="33" t="s">
        <v>38</v>
      </c>
      <c r="H5" s="93">
        <f>'nov.'!H7</f>
        <v>0</v>
      </c>
      <c r="I5" s="72"/>
    </row>
    <row r="6" spans="3:9" ht="12.75">
      <c r="C6" s="33" t="s">
        <v>0</v>
      </c>
      <c r="D6" s="33">
        <f>'Kørselsgodtg.januar'!D6</f>
        <v>0</v>
      </c>
      <c r="F6" s="37"/>
      <c r="G6" s="38" t="s">
        <v>11</v>
      </c>
      <c r="H6" s="73">
        <f>SUM(H17:H56)</f>
        <v>0</v>
      </c>
      <c r="I6" s="72"/>
    </row>
    <row r="7" spans="3:9" ht="12.75">
      <c r="C7" s="33" t="s">
        <v>2</v>
      </c>
      <c r="D7" s="33">
        <f>'Kørselsgodtg.januar'!D7</f>
        <v>0</v>
      </c>
      <c r="F7" s="37"/>
      <c r="G7" s="38" t="s">
        <v>12</v>
      </c>
      <c r="H7" s="74">
        <f>SUM(H5:H6)</f>
        <v>0</v>
      </c>
      <c r="I7" s="75"/>
    </row>
    <row r="8" spans="3:8" ht="12.75">
      <c r="C8" s="33" t="str">
        <f>'Kørselsgodtg.januar'!C8</f>
        <v>Reg. nr.</v>
      </c>
      <c r="D8" s="33">
        <f>'Kørselsgodtg.januar'!D8</f>
        <v>0</v>
      </c>
      <c r="G8" s="76" t="str">
        <f>IF(H7&lt;20000,"sats 1 vil blive anvendt indtil du har kørt km. 20.000 i år","")</f>
        <v>sats 1 vil blive anvendt indtil du har kørt km. 20.000 i år</v>
      </c>
      <c r="H8" s="77"/>
    </row>
    <row r="9" spans="7:8" ht="12.75">
      <c r="G9" s="78">
        <f>IF(H7&gt;=20000,"SATS 2 VIL BLIVE ANVENDT RESTEN AF ÅRET","")</f>
      </c>
      <c r="H9" s="77"/>
    </row>
    <row r="10" spans="3:8" ht="12.75">
      <c r="C10" s="113" t="s">
        <v>71</v>
      </c>
      <c r="D10" s="113"/>
      <c r="G10" s="79">
        <f>IF(H7&gt;=20000,"(fordel km.antal manuelt ved overskrivelsen af kørte km. 20.000)","")</f>
      </c>
      <c r="H10" s="77"/>
    </row>
    <row r="11" ht="12.75">
      <c r="G11" s="33" t="str">
        <f>'Kørselsgodtg.januar'!G12</f>
        <v>Kørselssatser fra Skat:</v>
      </c>
    </row>
    <row r="12" spans="2:8" ht="12.75">
      <c r="B12" s="33" t="s">
        <v>42</v>
      </c>
      <c r="D12" s="80" t="s">
        <v>52</v>
      </c>
      <c r="G12" s="33" t="s">
        <v>9</v>
      </c>
      <c r="H12" s="81">
        <v>3.73</v>
      </c>
    </row>
    <row r="13" spans="7:8" ht="12.75">
      <c r="G13" s="33" t="s">
        <v>10</v>
      </c>
      <c r="H13" s="81">
        <v>2.19</v>
      </c>
    </row>
    <row r="15" spans="2:10" ht="12.75">
      <c r="B15" s="33" t="s">
        <v>3</v>
      </c>
      <c r="H15" s="71"/>
      <c r="I15" s="71" t="s">
        <v>20</v>
      </c>
      <c r="J15" s="71" t="s">
        <v>6</v>
      </c>
    </row>
    <row r="16" spans="3:10" ht="12.75">
      <c r="C16" s="82" t="s">
        <v>4</v>
      </c>
      <c r="D16" s="82" t="s">
        <v>18</v>
      </c>
      <c r="E16" s="83"/>
      <c r="F16" s="71"/>
      <c r="H16" s="71" t="s">
        <v>41</v>
      </c>
      <c r="I16" s="71" t="s">
        <v>19</v>
      </c>
      <c r="J16" s="71" t="s">
        <v>7</v>
      </c>
    </row>
    <row r="17" spans="2:10" ht="12.75">
      <c r="B17" s="84">
        <v>1</v>
      </c>
      <c r="C17" s="2"/>
      <c r="D17" s="107"/>
      <c r="E17" s="108"/>
      <c r="F17" s="108"/>
      <c r="G17" s="109"/>
      <c r="H17" s="20"/>
      <c r="I17" s="85">
        <f>IF(H$5+SUM(H$17:H17)&gt;20000,H$13,H$12)</f>
        <v>3.73</v>
      </c>
      <c r="J17" s="86">
        <f aca="true" t="shared" si="0" ref="J17:J56">H17*I17</f>
        <v>0</v>
      </c>
    </row>
    <row r="18" spans="2:10" ht="12.75">
      <c r="B18" s="84">
        <v>2</v>
      </c>
      <c r="C18" s="3"/>
      <c r="D18" s="107"/>
      <c r="E18" s="108"/>
      <c r="F18" s="108"/>
      <c r="G18" s="109"/>
      <c r="H18" s="20"/>
      <c r="I18" s="85">
        <f>IF(H$5+SUM(H$17:H18)&gt;20000,H$13,H$12)</f>
        <v>3.73</v>
      </c>
      <c r="J18" s="86">
        <f t="shared" si="0"/>
        <v>0</v>
      </c>
    </row>
    <row r="19" spans="2:10" ht="12.75">
      <c r="B19" s="84">
        <v>3</v>
      </c>
      <c r="C19" s="3"/>
      <c r="D19" s="107"/>
      <c r="E19" s="108"/>
      <c r="F19" s="108"/>
      <c r="G19" s="109"/>
      <c r="H19" s="20"/>
      <c r="I19" s="85">
        <f>IF(H$5+SUM(H$17:H19)&gt;20000,H$13,H$12)</f>
        <v>3.73</v>
      </c>
      <c r="J19" s="86">
        <f t="shared" si="0"/>
        <v>0</v>
      </c>
    </row>
    <row r="20" spans="2:10" ht="12.75">
      <c r="B20" s="84">
        <v>4</v>
      </c>
      <c r="C20" s="3"/>
      <c r="D20" s="107"/>
      <c r="E20" s="108"/>
      <c r="F20" s="108"/>
      <c r="G20" s="109"/>
      <c r="H20" s="20"/>
      <c r="I20" s="85">
        <f>IF(H$5+SUM(H$17:H20)&gt;20000,H$13,H$12)</f>
        <v>3.73</v>
      </c>
      <c r="J20" s="86">
        <f t="shared" si="0"/>
        <v>0</v>
      </c>
    </row>
    <row r="21" spans="2:10" ht="12.75">
      <c r="B21" s="84">
        <v>5</v>
      </c>
      <c r="C21" s="3"/>
      <c r="D21" s="110"/>
      <c r="E21" s="111"/>
      <c r="F21" s="111"/>
      <c r="G21" s="112"/>
      <c r="H21" s="20"/>
      <c r="I21" s="85">
        <f>IF(H$5+SUM(H$17:H21)&gt;20000,H$13,H$12)</f>
        <v>3.73</v>
      </c>
      <c r="J21" s="86">
        <f t="shared" si="0"/>
        <v>0</v>
      </c>
    </row>
    <row r="22" spans="2:10" ht="12.75">
      <c r="B22" s="84">
        <v>6</v>
      </c>
      <c r="C22" s="3"/>
      <c r="D22" s="107"/>
      <c r="E22" s="108"/>
      <c r="F22" s="108"/>
      <c r="G22" s="109"/>
      <c r="H22" s="20"/>
      <c r="I22" s="85">
        <f>IF(H$5+SUM(H$17:H22)&gt;20000,H$13,H$12)</f>
        <v>3.73</v>
      </c>
      <c r="J22" s="86">
        <f t="shared" si="0"/>
        <v>0</v>
      </c>
    </row>
    <row r="23" spans="2:10" ht="12.75">
      <c r="B23" s="84">
        <v>7</v>
      </c>
      <c r="C23" s="3"/>
      <c r="D23" s="107"/>
      <c r="E23" s="108"/>
      <c r="F23" s="108"/>
      <c r="G23" s="109"/>
      <c r="H23" s="20"/>
      <c r="I23" s="85">
        <f>IF(H$5+SUM(H$17:H23)&gt;20000,H$13,H$12)</f>
        <v>3.73</v>
      </c>
      <c r="J23" s="86">
        <f t="shared" si="0"/>
        <v>0</v>
      </c>
    </row>
    <row r="24" spans="2:10" ht="12.75">
      <c r="B24" s="84">
        <v>8</v>
      </c>
      <c r="C24" s="3"/>
      <c r="D24" s="107"/>
      <c r="E24" s="108"/>
      <c r="F24" s="108"/>
      <c r="G24" s="109"/>
      <c r="H24" s="20"/>
      <c r="I24" s="85">
        <f>IF(H$5+SUM(H$17:H24)&gt;20000,H$13,H$12)</f>
        <v>3.73</v>
      </c>
      <c r="J24" s="86">
        <f t="shared" si="0"/>
        <v>0</v>
      </c>
    </row>
    <row r="25" spans="2:10" ht="12.75">
      <c r="B25" s="84">
        <v>9</v>
      </c>
      <c r="C25" s="3"/>
      <c r="D25" s="107"/>
      <c r="E25" s="108"/>
      <c r="F25" s="108"/>
      <c r="G25" s="109"/>
      <c r="H25" s="20"/>
      <c r="I25" s="85">
        <f>IF(H$5+SUM(H$17:H25)&gt;20000,H$13,H$12)</f>
        <v>3.73</v>
      </c>
      <c r="J25" s="86">
        <f t="shared" si="0"/>
        <v>0</v>
      </c>
    </row>
    <row r="26" spans="2:10" ht="12.75">
      <c r="B26" s="84">
        <v>10</v>
      </c>
      <c r="C26" s="3"/>
      <c r="D26" s="107"/>
      <c r="E26" s="108"/>
      <c r="F26" s="108"/>
      <c r="G26" s="109"/>
      <c r="H26" s="20"/>
      <c r="I26" s="85">
        <f>IF(H$5+SUM(H$17:H26)&gt;20000,H$13,H$12)</f>
        <v>3.73</v>
      </c>
      <c r="J26" s="86">
        <f t="shared" si="0"/>
        <v>0</v>
      </c>
    </row>
    <row r="27" spans="2:10" ht="12.75">
      <c r="B27" s="84">
        <v>11</v>
      </c>
      <c r="C27" s="3"/>
      <c r="D27" s="107"/>
      <c r="E27" s="108"/>
      <c r="F27" s="108"/>
      <c r="G27" s="109"/>
      <c r="H27" s="20"/>
      <c r="I27" s="85">
        <f>IF(H$5+SUM(H$17:H27)&gt;20000,H$13,H$12)</f>
        <v>3.73</v>
      </c>
      <c r="J27" s="86">
        <f t="shared" si="0"/>
        <v>0</v>
      </c>
    </row>
    <row r="28" spans="2:10" ht="12.75">
      <c r="B28" s="84">
        <v>12</v>
      </c>
      <c r="C28" s="3"/>
      <c r="D28" s="107"/>
      <c r="E28" s="108"/>
      <c r="F28" s="108"/>
      <c r="G28" s="109"/>
      <c r="H28" s="20"/>
      <c r="I28" s="85">
        <f>IF(H$5+SUM(H$17:H28)&gt;20000,H$13,H$12)</f>
        <v>3.73</v>
      </c>
      <c r="J28" s="86">
        <f t="shared" si="0"/>
        <v>0</v>
      </c>
    </row>
    <row r="29" spans="2:10" ht="12.75">
      <c r="B29" s="84">
        <v>13</v>
      </c>
      <c r="C29" s="3"/>
      <c r="D29" s="107"/>
      <c r="E29" s="108"/>
      <c r="F29" s="108"/>
      <c r="G29" s="109"/>
      <c r="H29" s="20"/>
      <c r="I29" s="85">
        <f>IF(H$5+SUM(H$17:H29)&gt;20000,H$13,H$12)</f>
        <v>3.73</v>
      </c>
      <c r="J29" s="86">
        <f t="shared" si="0"/>
        <v>0</v>
      </c>
    </row>
    <row r="30" spans="2:10" ht="12.75">
      <c r="B30" s="84">
        <v>14</v>
      </c>
      <c r="C30" s="3"/>
      <c r="D30" s="107"/>
      <c r="E30" s="108"/>
      <c r="F30" s="108"/>
      <c r="G30" s="109"/>
      <c r="H30" s="20"/>
      <c r="I30" s="85">
        <f>IF(H$5+SUM(H$17:H30)&gt;20000,H$13,H$12)</f>
        <v>3.73</v>
      </c>
      <c r="J30" s="86">
        <f t="shared" si="0"/>
        <v>0</v>
      </c>
    </row>
    <row r="31" spans="2:10" ht="12.75">
      <c r="B31" s="84">
        <v>15</v>
      </c>
      <c r="C31" s="3"/>
      <c r="D31" s="107"/>
      <c r="E31" s="108"/>
      <c r="F31" s="108"/>
      <c r="G31" s="109"/>
      <c r="H31" s="20"/>
      <c r="I31" s="85">
        <f>IF(H$5+SUM(H$17:H31)&gt;20000,H$13,H$12)</f>
        <v>3.73</v>
      </c>
      <c r="J31" s="86">
        <f t="shared" si="0"/>
        <v>0</v>
      </c>
    </row>
    <row r="32" spans="2:10" ht="12.75">
      <c r="B32" s="84">
        <v>16</v>
      </c>
      <c r="C32" s="3"/>
      <c r="D32" s="107"/>
      <c r="E32" s="108"/>
      <c r="F32" s="108"/>
      <c r="G32" s="109"/>
      <c r="H32" s="20"/>
      <c r="I32" s="85">
        <f>IF(H$5+SUM(H$17:H32)&gt;20000,H$13,H$12)</f>
        <v>3.73</v>
      </c>
      <c r="J32" s="86">
        <f t="shared" si="0"/>
        <v>0</v>
      </c>
    </row>
    <row r="33" spans="2:10" ht="12.75">
      <c r="B33" s="84">
        <v>17</v>
      </c>
      <c r="C33" s="3"/>
      <c r="D33" s="107"/>
      <c r="E33" s="108"/>
      <c r="F33" s="108"/>
      <c r="G33" s="109"/>
      <c r="H33" s="20"/>
      <c r="I33" s="85">
        <f>IF(H$5+SUM(H$17:H33)&gt;20000,H$13,H$12)</f>
        <v>3.73</v>
      </c>
      <c r="J33" s="86">
        <f t="shared" si="0"/>
        <v>0</v>
      </c>
    </row>
    <row r="34" spans="2:10" ht="12.75">
      <c r="B34" s="84">
        <v>18</v>
      </c>
      <c r="C34" s="3"/>
      <c r="D34" s="107"/>
      <c r="E34" s="108"/>
      <c r="F34" s="108"/>
      <c r="G34" s="109"/>
      <c r="H34" s="20"/>
      <c r="I34" s="85">
        <f>IF(H$5+SUM(H$17:H34)&gt;20000,H$13,H$12)</f>
        <v>3.73</v>
      </c>
      <c r="J34" s="86">
        <f t="shared" si="0"/>
        <v>0</v>
      </c>
    </row>
    <row r="35" spans="2:10" ht="12.75">
      <c r="B35" s="84">
        <v>19</v>
      </c>
      <c r="C35" s="3"/>
      <c r="D35" s="107"/>
      <c r="E35" s="108"/>
      <c r="F35" s="108"/>
      <c r="G35" s="109"/>
      <c r="H35" s="20"/>
      <c r="I35" s="85">
        <f>IF(H$5+SUM(H$17:H35)&gt;20000,H$13,H$12)</f>
        <v>3.73</v>
      </c>
      <c r="J35" s="86">
        <f t="shared" si="0"/>
        <v>0</v>
      </c>
    </row>
    <row r="36" spans="2:10" ht="12.75">
      <c r="B36" s="84">
        <v>20</v>
      </c>
      <c r="C36" s="3"/>
      <c r="D36" s="16"/>
      <c r="E36" s="17"/>
      <c r="F36" s="17"/>
      <c r="G36" s="18"/>
      <c r="H36" s="20"/>
      <c r="I36" s="85">
        <f>IF(H$5+SUM(H$17:H36)&gt;20000,H$13,H$12)</f>
        <v>3.73</v>
      </c>
      <c r="J36" s="86">
        <f t="shared" si="0"/>
        <v>0</v>
      </c>
    </row>
    <row r="37" spans="2:10" ht="12.75">
      <c r="B37" s="84">
        <v>21</v>
      </c>
      <c r="C37" s="3"/>
      <c r="D37" s="16"/>
      <c r="E37" s="17"/>
      <c r="F37" s="17"/>
      <c r="G37" s="18"/>
      <c r="H37" s="20"/>
      <c r="I37" s="85">
        <f>IF(H$5+SUM(H$17:H37)&gt;20000,H$13,H$12)</f>
        <v>3.73</v>
      </c>
      <c r="J37" s="86">
        <f t="shared" si="0"/>
        <v>0</v>
      </c>
    </row>
    <row r="38" spans="2:10" ht="12.75">
      <c r="B38" s="84">
        <v>22</v>
      </c>
      <c r="C38" s="3"/>
      <c r="D38" s="16"/>
      <c r="E38" s="17"/>
      <c r="F38" s="17"/>
      <c r="G38" s="18"/>
      <c r="H38" s="20"/>
      <c r="I38" s="85">
        <f>IF(H$5+SUM(H$17:H38)&gt;20000,H$13,H$12)</f>
        <v>3.73</v>
      </c>
      <c r="J38" s="86">
        <f t="shared" si="0"/>
        <v>0</v>
      </c>
    </row>
    <row r="39" spans="2:10" ht="12.75">
      <c r="B39" s="84">
        <v>23</v>
      </c>
      <c r="C39" s="3"/>
      <c r="D39" s="16"/>
      <c r="E39" s="17"/>
      <c r="F39" s="17"/>
      <c r="G39" s="18"/>
      <c r="H39" s="20"/>
      <c r="I39" s="85">
        <f>IF(H$5+SUM(H$17:H39)&gt;20000,H$13,H$12)</f>
        <v>3.73</v>
      </c>
      <c r="J39" s="86">
        <f t="shared" si="0"/>
        <v>0</v>
      </c>
    </row>
    <row r="40" spans="2:10" ht="12.75">
      <c r="B40" s="84">
        <v>24</v>
      </c>
      <c r="C40" s="3"/>
      <c r="D40" s="16"/>
      <c r="E40" s="17"/>
      <c r="F40" s="17"/>
      <c r="G40" s="18"/>
      <c r="H40" s="20"/>
      <c r="I40" s="85">
        <f>IF(H$5+SUM(H$17:H40)&gt;20000,H$13,H$12)</f>
        <v>3.73</v>
      </c>
      <c r="J40" s="86">
        <f t="shared" si="0"/>
        <v>0</v>
      </c>
    </row>
    <row r="41" spans="2:10" ht="12.75">
      <c r="B41" s="84">
        <v>25</v>
      </c>
      <c r="C41" s="3"/>
      <c r="D41" s="16"/>
      <c r="E41" s="17"/>
      <c r="F41" s="17"/>
      <c r="G41" s="18"/>
      <c r="H41" s="20"/>
      <c r="I41" s="85">
        <f>IF(H$5+SUM(H$17:H41)&gt;20000,H$13,H$12)</f>
        <v>3.73</v>
      </c>
      <c r="J41" s="86">
        <f t="shared" si="0"/>
        <v>0</v>
      </c>
    </row>
    <row r="42" spans="2:10" ht="12.75">
      <c r="B42" s="84">
        <v>26</v>
      </c>
      <c r="C42" s="3"/>
      <c r="D42" s="16"/>
      <c r="E42" s="17"/>
      <c r="F42" s="17"/>
      <c r="G42" s="18"/>
      <c r="H42" s="20"/>
      <c r="I42" s="85">
        <f>IF(H$5+SUM(H$17:H42)&gt;20000,H$13,H$12)</f>
        <v>3.73</v>
      </c>
      <c r="J42" s="86">
        <f t="shared" si="0"/>
        <v>0</v>
      </c>
    </row>
    <row r="43" spans="2:10" ht="12.75">
      <c r="B43" s="84">
        <v>27</v>
      </c>
      <c r="C43" s="3"/>
      <c r="D43" s="16"/>
      <c r="E43" s="17"/>
      <c r="F43" s="17"/>
      <c r="G43" s="18"/>
      <c r="H43" s="20"/>
      <c r="I43" s="85">
        <f>IF(H$5+SUM(H$17:H43)&gt;20000,H$13,H$12)</f>
        <v>3.73</v>
      </c>
      <c r="J43" s="86">
        <f t="shared" si="0"/>
        <v>0</v>
      </c>
    </row>
    <row r="44" spans="2:10" ht="12.75">
      <c r="B44" s="84">
        <v>28</v>
      </c>
      <c r="C44" s="3"/>
      <c r="D44" s="16"/>
      <c r="E44" s="17"/>
      <c r="F44" s="17"/>
      <c r="G44" s="18"/>
      <c r="H44" s="20"/>
      <c r="I44" s="85">
        <f>IF(H$5+SUM(H$17:H44)&gt;20000,H$13,H$12)</f>
        <v>3.73</v>
      </c>
      <c r="J44" s="86">
        <f t="shared" si="0"/>
        <v>0</v>
      </c>
    </row>
    <row r="45" spans="2:10" ht="12.75">
      <c r="B45" s="84">
        <v>29</v>
      </c>
      <c r="C45" s="3"/>
      <c r="D45" s="16"/>
      <c r="E45" s="17"/>
      <c r="F45" s="17"/>
      <c r="G45" s="18"/>
      <c r="H45" s="20"/>
      <c r="I45" s="85">
        <f>IF(H$5+SUM(H$17:H45)&gt;20000,H$13,H$12)</f>
        <v>3.73</v>
      </c>
      <c r="J45" s="86">
        <f t="shared" si="0"/>
        <v>0</v>
      </c>
    </row>
    <row r="46" spans="2:10" ht="12.75">
      <c r="B46" s="84">
        <v>30</v>
      </c>
      <c r="C46" s="3"/>
      <c r="D46" s="16"/>
      <c r="E46" s="17"/>
      <c r="F46" s="17"/>
      <c r="G46" s="18"/>
      <c r="H46" s="20"/>
      <c r="I46" s="85">
        <f>IF(H$5+SUM(H$17:H46)&gt;20000,H$13,H$12)</f>
        <v>3.73</v>
      </c>
      <c r="J46" s="86">
        <f t="shared" si="0"/>
        <v>0</v>
      </c>
    </row>
    <row r="47" spans="2:10" ht="12.75">
      <c r="B47" s="84">
        <v>31</v>
      </c>
      <c r="C47" s="3"/>
      <c r="D47" s="16"/>
      <c r="E47" s="17"/>
      <c r="F47" s="17"/>
      <c r="G47" s="18"/>
      <c r="H47" s="20"/>
      <c r="I47" s="85">
        <f>IF(H$5+SUM(H$17:H47)&gt;20000,H$13,H$12)</f>
        <v>3.73</v>
      </c>
      <c r="J47" s="86">
        <f t="shared" si="0"/>
        <v>0</v>
      </c>
    </row>
    <row r="48" spans="2:10" ht="12.75">
      <c r="B48" s="84">
        <v>32</v>
      </c>
      <c r="C48" s="3"/>
      <c r="D48" s="16"/>
      <c r="E48" s="17"/>
      <c r="F48" s="17"/>
      <c r="G48" s="18"/>
      <c r="H48" s="20"/>
      <c r="I48" s="85">
        <f>IF(H$5+SUM(H$17:H48)&gt;20000,H$13,H$12)</f>
        <v>3.73</v>
      </c>
      <c r="J48" s="86">
        <f t="shared" si="0"/>
        <v>0</v>
      </c>
    </row>
    <row r="49" spans="2:10" ht="12.75">
      <c r="B49" s="84">
        <v>33</v>
      </c>
      <c r="C49" s="3"/>
      <c r="D49" s="16"/>
      <c r="E49" s="17"/>
      <c r="F49" s="17"/>
      <c r="G49" s="18"/>
      <c r="H49" s="20"/>
      <c r="I49" s="85">
        <f>IF(H$5+SUM(H$17:H49)&gt;20000,H$13,H$12)</f>
        <v>3.73</v>
      </c>
      <c r="J49" s="86">
        <f t="shared" si="0"/>
        <v>0</v>
      </c>
    </row>
    <row r="50" spans="2:10" ht="12.75">
      <c r="B50" s="84">
        <v>34</v>
      </c>
      <c r="C50" s="3"/>
      <c r="D50" s="16"/>
      <c r="E50" s="17"/>
      <c r="F50" s="17"/>
      <c r="G50" s="18"/>
      <c r="H50" s="20"/>
      <c r="I50" s="85">
        <f>IF(H$5+SUM(H$17:H50)&gt;20000,H$13,H$12)</f>
        <v>3.73</v>
      </c>
      <c r="J50" s="86">
        <f t="shared" si="0"/>
        <v>0</v>
      </c>
    </row>
    <row r="51" spans="2:10" ht="12.75">
      <c r="B51" s="84">
        <v>35</v>
      </c>
      <c r="C51" s="3"/>
      <c r="D51" s="16"/>
      <c r="E51" s="17"/>
      <c r="F51" s="17"/>
      <c r="G51" s="18"/>
      <c r="H51" s="20"/>
      <c r="I51" s="85">
        <f>IF(H$5+SUM(H$17:H51)&gt;20000,H$13,H$12)</f>
        <v>3.73</v>
      </c>
      <c r="J51" s="86">
        <f t="shared" si="0"/>
        <v>0</v>
      </c>
    </row>
    <row r="52" spans="2:10" ht="12.75">
      <c r="B52" s="84">
        <v>36</v>
      </c>
      <c r="C52" s="3"/>
      <c r="D52" s="16"/>
      <c r="E52" s="17"/>
      <c r="F52" s="17"/>
      <c r="G52" s="18"/>
      <c r="H52" s="20"/>
      <c r="I52" s="85">
        <f>IF(H$5+SUM(H$17:H52)&gt;20000,H$13,H$12)</f>
        <v>3.73</v>
      </c>
      <c r="J52" s="86">
        <f t="shared" si="0"/>
        <v>0</v>
      </c>
    </row>
    <row r="53" spans="2:10" ht="12.75">
      <c r="B53" s="84">
        <v>37</v>
      </c>
      <c r="C53" s="3"/>
      <c r="D53" s="16"/>
      <c r="E53" s="17"/>
      <c r="F53" s="17"/>
      <c r="G53" s="18"/>
      <c r="H53" s="20"/>
      <c r="I53" s="85">
        <f>IF(H$5+SUM(H$17:H53)&gt;20000,H$13,H$12)</f>
        <v>3.73</v>
      </c>
      <c r="J53" s="86">
        <f t="shared" si="0"/>
        <v>0</v>
      </c>
    </row>
    <row r="54" spans="2:10" ht="12.75">
      <c r="B54" s="84">
        <v>38</v>
      </c>
      <c r="C54" s="3"/>
      <c r="D54" s="16"/>
      <c r="E54" s="17"/>
      <c r="F54" s="17"/>
      <c r="G54" s="18"/>
      <c r="H54" s="20"/>
      <c r="I54" s="85">
        <f>IF(H$5+SUM(H$17:H54)&gt;20000,H$13,H$12)</f>
        <v>3.73</v>
      </c>
      <c r="J54" s="86">
        <f t="shared" si="0"/>
        <v>0</v>
      </c>
    </row>
    <row r="55" spans="2:10" ht="12.75">
      <c r="B55" s="84">
        <v>39</v>
      </c>
      <c r="C55" s="3"/>
      <c r="D55" s="16"/>
      <c r="E55" s="17"/>
      <c r="F55" s="17"/>
      <c r="G55" s="18"/>
      <c r="H55" s="20"/>
      <c r="I55" s="85">
        <f>IF(H$5+SUM(H$17:H55)&gt;20000,H$13,H$12)</f>
        <v>3.73</v>
      </c>
      <c r="J55" s="86">
        <f t="shared" si="0"/>
        <v>0</v>
      </c>
    </row>
    <row r="56" spans="2:10" ht="12.75">
      <c r="B56" s="84">
        <v>40</v>
      </c>
      <c r="C56" s="3"/>
      <c r="D56" s="107"/>
      <c r="E56" s="108"/>
      <c r="F56" s="108"/>
      <c r="G56" s="109"/>
      <c r="H56" s="20"/>
      <c r="I56" s="85">
        <f>IF(H$5+SUM(H$17:H56)&gt;20000,H$13,H$12)</f>
        <v>3.73</v>
      </c>
      <c r="J56" s="86">
        <f t="shared" si="0"/>
        <v>0</v>
      </c>
    </row>
    <row r="57" spans="8:10" ht="13.5" thickBot="1">
      <c r="H57" s="87"/>
      <c r="I57" s="87"/>
      <c r="J57" s="88"/>
    </row>
    <row r="58" spans="2:10" ht="13.5" thickBot="1">
      <c r="B58" s="89"/>
      <c r="C58" s="90" t="s">
        <v>5</v>
      </c>
      <c r="D58" s="90"/>
      <c r="E58" s="90"/>
      <c r="F58" s="90"/>
      <c r="G58" s="90"/>
      <c r="H58" s="90"/>
      <c r="I58" s="90"/>
      <c r="J58" s="91">
        <f>SUM(J17:J57)</f>
        <v>0</v>
      </c>
    </row>
    <row r="60" spans="3:8" ht="12.75">
      <c r="C60" s="33" t="s">
        <v>8</v>
      </c>
      <c r="H60" s="33" t="s">
        <v>8</v>
      </c>
    </row>
    <row r="61" spans="3:8" ht="12.75">
      <c r="C61" s="33" t="s">
        <v>13</v>
      </c>
      <c r="H61" s="33" t="s">
        <v>14</v>
      </c>
    </row>
    <row r="63" spans="3:8" ht="12.75">
      <c r="C63" s="33" t="s">
        <v>15</v>
      </c>
      <c r="G63" s="92" t="s">
        <v>74</v>
      </c>
      <c r="H63" s="33" t="s">
        <v>16</v>
      </c>
    </row>
  </sheetData>
  <sheetProtection password="AEAC" sheet="1" objects="1" scenarios="1"/>
  <mergeCells count="22">
    <mergeCell ref="A2:K2"/>
    <mergeCell ref="D17:G17"/>
    <mergeCell ref="D18:G18"/>
    <mergeCell ref="D19:G19"/>
    <mergeCell ref="C10:D10"/>
    <mergeCell ref="D24:G24"/>
    <mergeCell ref="D25:G25"/>
    <mergeCell ref="D26:G26"/>
    <mergeCell ref="D27:G27"/>
    <mergeCell ref="D20:G20"/>
    <mergeCell ref="D21:G21"/>
    <mergeCell ref="D22:G22"/>
    <mergeCell ref="D23:G23"/>
    <mergeCell ref="D56:G56"/>
    <mergeCell ref="D32:G32"/>
    <mergeCell ref="D33:G33"/>
    <mergeCell ref="D34:G34"/>
    <mergeCell ref="D35:G35"/>
    <mergeCell ref="D28:G28"/>
    <mergeCell ref="D29:G29"/>
    <mergeCell ref="D30:G30"/>
    <mergeCell ref="D31:G31"/>
  </mergeCells>
  <printOptions horizontalCentered="1"/>
  <pageMargins left="0.7874015748031497" right="0.3937007874015748" top="1.220472440944882" bottom="0.5511811023622047" header="0" footer="0"/>
  <pageSetup fitToHeight="1" fitToWidth="1" horizontalDpi="300" verticalDpi="300" orientation="portrait" paperSize="9" scale="7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.00390625" style="5" customWidth="1"/>
    <col min="2" max="2" width="2.8515625" style="5" customWidth="1"/>
    <col min="3" max="3" width="9.140625" style="5" customWidth="1"/>
    <col min="4" max="4" width="14.28125" style="5" customWidth="1"/>
    <col min="5" max="5" width="13.8515625" style="5" customWidth="1"/>
    <col min="6" max="6" width="2.8515625" style="5" customWidth="1"/>
    <col min="7" max="7" width="43.421875" style="5" customWidth="1"/>
    <col min="8" max="9" width="10.00390625" style="5" customWidth="1"/>
    <col min="10" max="10" width="12.00390625" style="5" customWidth="1"/>
    <col min="11" max="11" width="2.8515625" style="5" customWidth="1"/>
    <col min="12" max="16384" width="9.140625" style="5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3.25">
      <c r="A2" s="116" t="str">
        <f>'Kørselsgodtg.januar'!A2</f>
        <v>Skattefri kørselsgodtgørelse år 2023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23.25">
      <c r="A3" s="116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 t="s">
        <v>17</v>
      </c>
      <c r="C5" s="6"/>
      <c r="D5" s="6"/>
      <c r="E5" s="6"/>
      <c r="F5" s="6"/>
      <c r="G5" s="6"/>
      <c r="H5" s="9"/>
      <c r="I5" s="7"/>
      <c r="J5" s="6"/>
      <c r="K5" s="6"/>
    </row>
    <row r="6" spans="1:11" ht="12.75">
      <c r="A6" s="6"/>
      <c r="B6" s="6"/>
      <c r="C6" s="6" t="s">
        <v>1</v>
      </c>
      <c r="D6" s="6">
        <f>'Kørselsgodtg.januar'!D5</f>
        <v>0</v>
      </c>
      <c r="E6" s="6"/>
      <c r="F6" s="8"/>
      <c r="G6" s="22" t="s">
        <v>54</v>
      </c>
      <c r="H6" s="23">
        <f>'dec.'!H7</f>
        <v>0</v>
      </c>
      <c r="I6" s="10"/>
      <c r="J6" s="6"/>
      <c r="K6" s="6"/>
    </row>
    <row r="7" spans="1:11" ht="12.75">
      <c r="A7" s="6"/>
      <c r="B7" s="6"/>
      <c r="C7" s="6" t="s">
        <v>0</v>
      </c>
      <c r="D7" s="6">
        <f>'Kørselsgodtg.januar'!D6</f>
        <v>0</v>
      </c>
      <c r="E7" s="6"/>
      <c r="F7" s="8"/>
      <c r="G7" s="24"/>
      <c r="H7" s="25"/>
      <c r="I7" s="10"/>
      <c r="J7" s="6"/>
      <c r="K7" s="6"/>
    </row>
    <row r="8" spans="1:11" ht="12.75">
      <c r="A8" s="6"/>
      <c r="B8" s="6"/>
      <c r="C8" s="6" t="s">
        <v>2</v>
      </c>
      <c r="D8" s="6">
        <f>'Kørselsgodtg.januar'!D7</f>
        <v>0</v>
      </c>
      <c r="E8" s="6"/>
      <c r="F8" s="8"/>
      <c r="G8" s="24" t="s">
        <v>55</v>
      </c>
      <c r="H8" s="26">
        <f>'Kørselsgodtg.januar'!J59+'feb.'!J58+'mrs.'!J58+'apr.'!J58+maj!J58+juni!J58+juli!J58+'aug.'!J58+'sept.'!J58+'okt.'!J58+'nov.'!J58+'dec.'!J58</f>
        <v>0</v>
      </c>
      <c r="I8" s="11"/>
      <c r="J8" s="6"/>
      <c r="K8" s="6"/>
    </row>
    <row r="9" spans="1:11" ht="12.75">
      <c r="A9" s="6"/>
      <c r="B9" s="6"/>
      <c r="C9" s="6" t="str">
        <f>'Kørselsgodtg.januar'!C8</f>
        <v>Reg. nr.</v>
      </c>
      <c r="D9" s="6">
        <f>'Kørselsgodtg.januar'!D8</f>
        <v>0</v>
      </c>
      <c r="E9" s="6"/>
      <c r="F9" s="6"/>
      <c r="G9" s="12"/>
      <c r="H9" s="13"/>
      <c r="I9" s="6"/>
      <c r="J9" s="6"/>
      <c r="K9" s="6"/>
    </row>
    <row r="10" spans="1:11" ht="12.75">
      <c r="A10" s="6"/>
      <c r="B10" s="6"/>
      <c r="C10" s="6"/>
      <c r="D10" s="6"/>
      <c r="E10" s="6"/>
      <c r="F10" s="6"/>
      <c r="G10" s="14"/>
      <c r="H10" s="13"/>
      <c r="I10" s="6"/>
      <c r="J10" s="6"/>
      <c r="K10" s="6"/>
    </row>
    <row r="11" spans="1:11" ht="12.75">
      <c r="A11" s="6"/>
      <c r="B11" s="6"/>
      <c r="C11" s="6"/>
      <c r="D11" s="6"/>
      <c r="E11" s="6"/>
      <c r="F11" s="6"/>
      <c r="G11" s="15"/>
      <c r="H11" s="13"/>
      <c r="I11" s="6"/>
      <c r="J11" s="6"/>
      <c r="K11" s="6"/>
    </row>
    <row r="12" spans="1:11" ht="12.75">
      <c r="A12" s="6"/>
      <c r="B12" s="6"/>
      <c r="C12" s="6"/>
      <c r="D12" s="6"/>
      <c r="E12" s="6"/>
      <c r="F12" s="6"/>
      <c r="G12" s="6" t="str">
        <f>'Kørselsgodtg.januar'!G12</f>
        <v>Kørselssatser fra Skat:</v>
      </c>
      <c r="H12" s="6"/>
      <c r="I12" s="6"/>
      <c r="J12" s="6"/>
      <c r="K12" s="6"/>
    </row>
    <row r="13" spans="1:11" ht="12.75">
      <c r="A13" s="6"/>
      <c r="B13" s="6"/>
      <c r="C13" s="6"/>
      <c r="D13" s="21"/>
      <c r="E13" s="6"/>
      <c r="F13" s="6"/>
      <c r="G13" s="6" t="s">
        <v>9</v>
      </c>
      <c r="H13" s="27">
        <f>'Kørselsgodtg.januar'!H13</f>
        <v>3.73</v>
      </c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 t="s">
        <v>10</v>
      </c>
      <c r="H14" s="27">
        <f>'Kørselsgodtg.januar'!H14</f>
        <v>2.19</v>
      </c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27"/>
      <c r="I15" s="6"/>
      <c r="J15" s="6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114" t="s">
        <v>68</v>
      </c>
      <c r="C17" s="114"/>
      <c r="D17" s="114"/>
      <c r="E17" s="114"/>
      <c r="F17" s="114"/>
      <c r="G17" s="114"/>
      <c r="H17" s="114"/>
      <c r="I17" s="114"/>
      <c r="J17" s="114"/>
      <c r="K17" s="6"/>
    </row>
    <row r="18" spans="1:11" ht="12.75">
      <c r="A18" s="6"/>
      <c r="B18" s="114" t="s">
        <v>70</v>
      </c>
      <c r="C18" s="114"/>
      <c r="D18" s="114"/>
      <c r="E18" s="114"/>
      <c r="F18" s="114"/>
      <c r="G18" s="114"/>
      <c r="H18" s="114"/>
      <c r="I18" s="114"/>
      <c r="J18" s="114"/>
      <c r="K18" s="6"/>
    </row>
    <row r="19" spans="1:11" ht="12.75">
      <c r="A19" s="6"/>
      <c r="B19" s="115" t="s">
        <v>67</v>
      </c>
      <c r="C19" s="115"/>
      <c r="D19" s="115"/>
      <c r="E19" s="115"/>
      <c r="F19" s="115"/>
      <c r="G19" s="115"/>
      <c r="H19" s="115"/>
      <c r="I19" s="115"/>
      <c r="J19" s="115"/>
      <c r="K19" s="6"/>
    </row>
    <row r="20" spans="1:11" ht="12.75">
      <c r="A20" s="6"/>
      <c r="B20" s="114" t="s">
        <v>69</v>
      </c>
      <c r="C20" s="114"/>
      <c r="D20" s="114"/>
      <c r="E20" s="114"/>
      <c r="F20" s="114"/>
      <c r="G20" s="114"/>
      <c r="H20" s="114"/>
      <c r="I20" s="114"/>
      <c r="J20" s="114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</sheetData>
  <sheetProtection password="AEAC" sheet="1" objects="1" scenarios="1"/>
  <mergeCells count="6">
    <mergeCell ref="B20:J20"/>
    <mergeCell ref="B19:J19"/>
    <mergeCell ref="A2:K2"/>
    <mergeCell ref="A3:K3"/>
    <mergeCell ref="B17:J17"/>
    <mergeCell ref="B18:J18"/>
  </mergeCells>
  <hyperlinks>
    <hyperlink ref="B19" r:id="rId1" display="www.freelancebogholderiet.dk"/>
  </hyperlinks>
  <printOptions horizontalCentered="1"/>
  <pageMargins left="0.7874015748031497" right="0.3937007874015748" top="1.220472440944882" bottom="0.5511811023622047" header="0" footer="0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3.00390625" style="33" customWidth="1"/>
    <col min="2" max="2" width="2.8515625" style="33" customWidth="1"/>
    <col min="3" max="3" width="9.140625" style="33" customWidth="1"/>
    <col min="4" max="4" width="14.28125" style="33" customWidth="1"/>
    <col min="5" max="5" width="13.8515625" style="33" customWidth="1"/>
    <col min="6" max="6" width="2.8515625" style="33" customWidth="1"/>
    <col min="7" max="7" width="43.421875" style="33" customWidth="1"/>
    <col min="8" max="9" width="10.00390625" style="33" customWidth="1"/>
    <col min="10" max="10" width="12.00390625" style="33" customWidth="1"/>
    <col min="11" max="11" width="2.8515625" style="33" customWidth="1"/>
    <col min="12" max="16384" width="9.140625" style="33" customWidth="1"/>
  </cols>
  <sheetData>
    <row r="1" ht="12.75"/>
    <row r="2" spans="1:11" ht="23.25">
      <c r="A2" s="106" t="s">
        <v>79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ht="12.75"/>
    <row r="4" spans="2:9" ht="12.75">
      <c r="B4" s="33" t="s">
        <v>17</v>
      </c>
      <c r="H4" s="71"/>
      <c r="I4" s="45"/>
    </row>
    <row r="5" spans="3:9" ht="12.75">
      <c r="C5" s="33" t="s">
        <v>1</v>
      </c>
      <c r="D5" s="105"/>
      <c r="E5" s="105"/>
      <c r="F5" s="37"/>
      <c r="I5" s="72"/>
    </row>
    <row r="6" spans="3:9" ht="12.75">
      <c r="C6" s="33" t="s">
        <v>0</v>
      </c>
      <c r="D6" s="105"/>
      <c r="E6" s="105"/>
      <c r="F6" s="37"/>
      <c r="G6" s="38" t="s">
        <v>11</v>
      </c>
      <c r="H6" s="73">
        <f>SUM(H18:H57)</f>
        <v>0</v>
      </c>
      <c r="I6" s="72"/>
    </row>
    <row r="7" spans="3:9" ht="12.75">
      <c r="C7" s="33" t="s">
        <v>2</v>
      </c>
      <c r="D7" s="105"/>
      <c r="E7" s="105"/>
      <c r="F7" s="37"/>
      <c r="G7" s="38" t="s">
        <v>12</v>
      </c>
      <c r="H7" s="74">
        <f>SUM(H5:H6)</f>
        <v>0</v>
      </c>
      <c r="I7" s="75"/>
    </row>
    <row r="8" spans="3:9" ht="12.75">
      <c r="C8" s="33" t="s">
        <v>77</v>
      </c>
      <c r="D8" s="105"/>
      <c r="E8" s="105"/>
      <c r="F8" s="37"/>
      <c r="G8" s="76" t="str">
        <f>IF(H7&lt;20000,"sats 1 vil blive anvendt indtil du har kørt km. 20.000 i år","")</f>
        <v>sats 1 vil blive anvendt indtil du har kørt km. 20.000 i år</v>
      </c>
      <c r="H8" s="74"/>
      <c r="I8" s="75"/>
    </row>
    <row r="9" ht="12.75">
      <c r="H9" s="77"/>
    </row>
    <row r="10" spans="3:8" ht="12.75">
      <c r="C10" s="40" t="s">
        <v>66</v>
      </c>
      <c r="G10" s="78">
        <f>IF(H7&gt;=20000,"SATS 2 VIL BLIVE ANVENDT RESTEN AF ÅRET","")</f>
      </c>
      <c r="H10" s="77"/>
    </row>
    <row r="11" spans="7:8" ht="12.75">
      <c r="G11" s="79">
        <f>IF(H7&gt;=20000,"(fordel km.antal manuelt ved overskrivelsen af kørte km. 20.000)","")</f>
      </c>
      <c r="H11" s="77"/>
    </row>
    <row r="12" ht="12.75">
      <c r="G12" s="33" t="s">
        <v>76</v>
      </c>
    </row>
    <row r="13" spans="2:8" ht="12.75">
      <c r="B13" s="33" t="s">
        <v>42</v>
      </c>
      <c r="D13" s="80" t="s">
        <v>39</v>
      </c>
      <c r="G13" s="33" t="s">
        <v>9</v>
      </c>
      <c r="H13" s="81">
        <v>3.73</v>
      </c>
    </row>
    <row r="14" spans="7:8" ht="12.75">
      <c r="G14" s="33" t="s">
        <v>10</v>
      </c>
      <c r="H14" s="81">
        <v>2.19</v>
      </c>
    </row>
    <row r="15" ht="12.75"/>
    <row r="16" spans="2:10" ht="12.75">
      <c r="B16" s="33" t="s">
        <v>3</v>
      </c>
      <c r="H16" s="71"/>
      <c r="I16" s="71" t="s">
        <v>20</v>
      </c>
      <c r="J16" s="71" t="s">
        <v>6</v>
      </c>
    </row>
    <row r="17" spans="3:10" ht="12.75">
      <c r="C17" s="82" t="s">
        <v>4</v>
      </c>
      <c r="D17" s="82" t="s">
        <v>18</v>
      </c>
      <c r="E17" s="83"/>
      <c r="F17" s="71"/>
      <c r="H17" s="71" t="s">
        <v>41</v>
      </c>
      <c r="I17" s="71" t="s">
        <v>19</v>
      </c>
      <c r="J17" s="71" t="s">
        <v>7</v>
      </c>
    </row>
    <row r="18" spans="2:10" ht="12.75">
      <c r="B18" s="84">
        <v>1</v>
      </c>
      <c r="C18" s="2"/>
      <c r="D18" s="107"/>
      <c r="E18" s="108"/>
      <c r="F18" s="108"/>
      <c r="G18" s="109"/>
      <c r="H18" s="20"/>
      <c r="I18" s="85">
        <f>IF(H$5+SUM(H$18:H18)&gt;20000,H$14,H$13)</f>
        <v>3.73</v>
      </c>
      <c r="J18" s="86">
        <f>H18*I18</f>
        <v>0</v>
      </c>
    </row>
    <row r="19" spans="2:10" ht="12.75">
      <c r="B19" s="84">
        <v>2</v>
      </c>
      <c r="C19" s="3"/>
      <c r="D19" s="107"/>
      <c r="E19" s="108"/>
      <c r="F19" s="108"/>
      <c r="G19" s="109"/>
      <c r="H19" s="20"/>
      <c r="I19" s="85">
        <f>IF(H$5+SUM(H$18:H19)&gt;20000,H$14,H$13)</f>
        <v>3.73</v>
      </c>
      <c r="J19" s="86">
        <f aca="true" t="shared" si="0" ref="J19:J57">H19*I19</f>
        <v>0</v>
      </c>
    </row>
    <row r="20" spans="2:10" ht="12.75">
      <c r="B20" s="84">
        <v>3</v>
      </c>
      <c r="C20" s="3"/>
      <c r="D20" s="107"/>
      <c r="E20" s="108"/>
      <c r="F20" s="108"/>
      <c r="G20" s="109"/>
      <c r="H20" s="20"/>
      <c r="I20" s="85">
        <f>IF(H$5+SUM(H$18:H20)&gt;20000,H$14,H$13)</f>
        <v>3.73</v>
      </c>
      <c r="J20" s="86">
        <f t="shared" si="0"/>
        <v>0</v>
      </c>
    </row>
    <row r="21" spans="2:10" ht="12.75">
      <c r="B21" s="84">
        <v>4</v>
      </c>
      <c r="C21" s="3"/>
      <c r="D21" s="107"/>
      <c r="E21" s="108"/>
      <c r="F21" s="108"/>
      <c r="G21" s="109"/>
      <c r="H21" s="20"/>
      <c r="I21" s="85">
        <f>IF(H$5+SUM(H$18:H21)&gt;20000,H$14,H$13)</f>
        <v>3.73</v>
      </c>
      <c r="J21" s="86">
        <f t="shared" si="0"/>
        <v>0</v>
      </c>
    </row>
    <row r="22" spans="2:10" ht="12.75">
      <c r="B22" s="84">
        <v>5</v>
      </c>
      <c r="C22" s="3"/>
      <c r="D22" s="107"/>
      <c r="E22" s="108"/>
      <c r="F22" s="108"/>
      <c r="G22" s="109"/>
      <c r="H22" s="20"/>
      <c r="I22" s="85">
        <f>IF(H$5+SUM(H$18:H22)&gt;20000,H$14,H$13)</f>
        <v>3.73</v>
      </c>
      <c r="J22" s="86">
        <f t="shared" si="0"/>
        <v>0</v>
      </c>
    </row>
    <row r="23" spans="2:10" ht="12.75">
      <c r="B23" s="84">
        <v>6</v>
      </c>
      <c r="C23" s="3"/>
      <c r="D23" s="107"/>
      <c r="E23" s="108"/>
      <c r="F23" s="108"/>
      <c r="G23" s="109"/>
      <c r="H23" s="20"/>
      <c r="I23" s="85">
        <f>IF(H$5+SUM(H$18:H23)&gt;20000,H$14,H$13)</f>
        <v>3.73</v>
      </c>
      <c r="J23" s="86">
        <f t="shared" si="0"/>
        <v>0</v>
      </c>
    </row>
    <row r="24" spans="2:10" ht="12.75">
      <c r="B24" s="84">
        <v>7</v>
      </c>
      <c r="C24" s="3"/>
      <c r="D24" s="107"/>
      <c r="E24" s="108"/>
      <c r="F24" s="108"/>
      <c r="G24" s="109"/>
      <c r="H24" s="20"/>
      <c r="I24" s="85">
        <f>IF(H$5+SUM(H$18:H24)&gt;20000,H$14,H$13)</f>
        <v>3.73</v>
      </c>
      <c r="J24" s="86">
        <f t="shared" si="0"/>
        <v>0</v>
      </c>
    </row>
    <row r="25" spans="2:10" ht="12.75">
      <c r="B25" s="84">
        <v>8</v>
      </c>
      <c r="C25" s="3"/>
      <c r="D25" s="107"/>
      <c r="E25" s="108"/>
      <c r="F25" s="108"/>
      <c r="G25" s="109"/>
      <c r="H25" s="20"/>
      <c r="I25" s="85">
        <f>IF(H$5+SUM(H$18:H25)&gt;20000,H$14,H$13)</f>
        <v>3.73</v>
      </c>
      <c r="J25" s="86">
        <f t="shared" si="0"/>
        <v>0</v>
      </c>
    </row>
    <row r="26" spans="2:10" ht="12.75">
      <c r="B26" s="84">
        <v>9</v>
      </c>
      <c r="C26" s="3"/>
      <c r="D26" s="107"/>
      <c r="E26" s="108"/>
      <c r="F26" s="108"/>
      <c r="G26" s="109"/>
      <c r="H26" s="20"/>
      <c r="I26" s="85">
        <f>IF(H$5+SUM(H$18:H26)&gt;20000,H$14,H$13)</f>
        <v>3.73</v>
      </c>
      <c r="J26" s="86">
        <f t="shared" si="0"/>
        <v>0</v>
      </c>
    </row>
    <row r="27" spans="2:10" ht="12.75">
      <c r="B27" s="84">
        <v>10</v>
      </c>
      <c r="C27" s="3"/>
      <c r="D27" s="107"/>
      <c r="E27" s="108"/>
      <c r="F27" s="108"/>
      <c r="G27" s="109"/>
      <c r="H27" s="20"/>
      <c r="I27" s="85">
        <f>IF(H$5+SUM(H$18:H27)&gt;20000,H$14,H$13)</f>
        <v>3.73</v>
      </c>
      <c r="J27" s="86">
        <f t="shared" si="0"/>
        <v>0</v>
      </c>
    </row>
    <row r="28" spans="2:10" ht="12.75">
      <c r="B28" s="84">
        <v>11</v>
      </c>
      <c r="C28" s="3"/>
      <c r="D28" s="107"/>
      <c r="E28" s="108"/>
      <c r="F28" s="108"/>
      <c r="G28" s="109"/>
      <c r="H28" s="20"/>
      <c r="I28" s="85">
        <f>IF(H$5+SUM(H$18:H28)&gt;20000,H$14,H$13)</f>
        <v>3.73</v>
      </c>
      <c r="J28" s="86">
        <f t="shared" si="0"/>
        <v>0</v>
      </c>
    </row>
    <row r="29" spans="2:10" ht="12.75">
      <c r="B29" s="84">
        <v>12</v>
      </c>
      <c r="C29" s="3"/>
      <c r="D29" s="107"/>
      <c r="E29" s="108"/>
      <c r="F29" s="108"/>
      <c r="G29" s="109"/>
      <c r="H29" s="20"/>
      <c r="I29" s="85">
        <f>IF(H$5+SUM(H$18:H29)&gt;20000,H$14,H$13)</f>
        <v>3.73</v>
      </c>
      <c r="J29" s="86">
        <f t="shared" si="0"/>
        <v>0</v>
      </c>
    </row>
    <row r="30" spans="2:10" ht="12.75">
      <c r="B30" s="84">
        <v>13</v>
      </c>
      <c r="C30" s="3"/>
      <c r="D30" s="107"/>
      <c r="E30" s="108"/>
      <c r="F30" s="108"/>
      <c r="G30" s="109"/>
      <c r="H30" s="20"/>
      <c r="I30" s="85">
        <f>IF(H$5+SUM(H$18:H30)&gt;20000,H$14,H$13)</f>
        <v>3.73</v>
      </c>
      <c r="J30" s="86">
        <f t="shared" si="0"/>
        <v>0</v>
      </c>
    </row>
    <row r="31" spans="2:10" ht="12.75">
      <c r="B31" s="84">
        <v>14</v>
      </c>
      <c r="C31" s="3"/>
      <c r="D31" s="107"/>
      <c r="E31" s="108"/>
      <c r="F31" s="108"/>
      <c r="G31" s="109"/>
      <c r="H31" s="20"/>
      <c r="I31" s="85">
        <f>IF(H$5+SUM(H$18:H31)&gt;20000,H$14,H$13)</f>
        <v>3.73</v>
      </c>
      <c r="J31" s="86">
        <f t="shared" si="0"/>
        <v>0</v>
      </c>
    </row>
    <row r="32" spans="2:10" ht="12.75">
      <c r="B32" s="84">
        <v>15</v>
      </c>
      <c r="C32" s="3"/>
      <c r="D32" s="107"/>
      <c r="E32" s="108"/>
      <c r="F32" s="108"/>
      <c r="G32" s="109"/>
      <c r="H32" s="20"/>
      <c r="I32" s="85">
        <f>IF(H$5+SUM(H$18:H32)&gt;20000,H$14,H$13)</f>
        <v>3.73</v>
      </c>
      <c r="J32" s="86">
        <f t="shared" si="0"/>
        <v>0</v>
      </c>
    </row>
    <row r="33" spans="2:10" ht="12.75">
      <c r="B33" s="84">
        <v>16</v>
      </c>
      <c r="C33" s="3"/>
      <c r="D33" s="107"/>
      <c r="E33" s="108"/>
      <c r="F33" s="108"/>
      <c r="G33" s="109"/>
      <c r="H33" s="20"/>
      <c r="I33" s="85">
        <f>IF(H$5+SUM(H$18:H33)&gt;20000,H$14,H$13)</f>
        <v>3.73</v>
      </c>
      <c r="J33" s="86">
        <f t="shared" si="0"/>
        <v>0</v>
      </c>
    </row>
    <row r="34" spans="2:10" ht="12.75">
      <c r="B34" s="84">
        <v>17</v>
      </c>
      <c r="C34" s="3"/>
      <c r="D34" s="107"/>
      <c r="E34" s="108"/>
      <c r="F34" s="108"/>
      <c r="G34" s="109"/>
      <c r="H34" s="20"/>
      <c r="I34" s="85">
        <f>IF(H$5+SUM(H$18:H34)&gt;20000,H$14,H$13)</f>
        <v>3.73</v>
      </c>
      <c r="J34" s="86">
        <f t="shared" si="0"/>
        <v>0</v>
      </c>
    </row>
    <row r="35" spans="2:10" ht="12.75">
      <c r="B35" s="84">
        <v>18</v>
      </c>
      <c r="C35" s="3"/>
      <c r="D35" s="107"/>
      <c r="E35" s="108"/>
      <c r="F35" s="108"/>
      <c r="G35" s="109"/>
      <c r="H35" s="20"/>
      <c r="I35" s="85">
        <f>IF(H$5+SUM(H$18:H35)&gt;20000,H$14,H$13)</f>
        <v>3.73</v>
      </c>
      <c r="J35" s="86">
        <f t="shared" si="0"/>
        <v>0</v>
      </c>
    </row>
    <row r="36" spans="2:10" ht="12.75">
      <c r="B36" s="84">
        <v>19</v>
      </c>
      <c r="C36" s="3"/>
      <c r="D36" s="107"/>
      <c r="E36" s="108"/>
      <c r="F36" s="108"/>
      <c r="G36" s="109"/>
      <c r="H36" s="20"/>
      <c r="I36" s="85">
        <f>IF(H$5+SUM(H$18:H36)&gt;20000,H$14,H$13)</f>
        <v>3.73</v>
      </c>
      <c r="J36" s="86">
        <f t="shared" si="0"/>
        <v>0</v>
      </c>
    </row>
    <row r="37" spans="2:10" ht="12.75">
      <c r="B37" s="84">
        <v>20</v>
      </c>
      <c r="C37" s="3"/>
      <c r="D37" s="107"/>
      <c r="E37" s="108"/>
      <c r="F37" s="108"/>
      <c r="G37" s="109"/>
      <c r="H37" s="20"/>
      <c r="I37" s="85">
        <f>IF(H$5+SUM(H$18:H37)&gt;20000,H$14,H$13)</f>
        <v>3.73</v>
      </c>
      <c r="J37" s="86">
        <f t="shared" si="0"/>
        <v>0</v>
      </c>
    </row>
    <row r="38" spans="2:10" ht="12.75">
      <c r="B38" s="84">
        <v>21</v>
      </c>
      <c r="C38" s="3"/>
      <c r="D38" s="107"/>
      <c r="E38" s="108"/>
      <c r="F38" s="108"/>
      <c r="G38" s="109"/>
      <c r="H38" s="20"/>
      <c r="I38" s="85">
        <f>IF(H$5+SUM(H$18:H38)&gt;20000,H$14,H$13)</f>
        <v>3.73</v>
      </c>
      <c r="J38" s="86">
        <f t="shared" si="0"/>
        <v>0</v>
      </c>
    </row>
    <row r="39" spans="2:10" ht="12.75">
      <c r="B39" s="84">
        <v>22</v>
      </c>
      <c r="C39" s="3"/>
      <c r="D39" s="107"/>
      <c r="E39" s="108"/>
      <c r="F39" s="108"/>
      <c r="G39" s="109"/>
      <c r="H39" s="20"/>
      <c r="I39" s="85">
        <f>IF(H$5+SUM(H$18:H39)&gt;20000,H$14,H$13)</f>
        <v>3.73</v>
      </c>
      <c r="J39" s="86">
        <f t="shared" si="0"/>
        <v>0</v>
      </c>
    </row>
    <row r="40" spans="2:10" ht="12.75">
      <c r="B40" s="84">
        <v>23</v>
      </c>
      <c r="C40" s="3"/>
      <c r="D40" s="107"/>
      <c r="E40" s="108"/>
      <c r="F40" s="108"/>
      <c r="G40" s="109"/>
      <c r="H40" s="20"/>
      <c r="I40" s="85">
        <f>IF(H$5+SUM(H$18:H40)&gt;20000,H$14,H$13)</f>
        <v>3.73</v>
      </c>
      <c r="J40" s="86">
        <f t="shared" si="0"/>
        <v>0</v>
      </c>
    </row>
    <row r="41" spans="2:10" ht="12.75">
      <c r="B41" s="84">
        <v>24</v>
      </c>
      <c r="C41" s="3"/>
      <c r="D41" s="107"/>
      <c r="E41" s="108"/>
      <c r="F41" s="108"/>
      <c r="G41" s="109"/>
      <c r="H41" s="20"/>
      <c r="I41" s="85">
        <f>IF(H$5+SUM(H$18:H41)&gt;20000,H$14,H$13)</f>
        <v>3.73</v>
      </c>
      <c r="J41" s="86">
        <f t="shared" si="0"/>
        <v>0</v>
      </c>
    </row>
    <row r="42" spans="2:10" ht="12.75">
      <c r="B42" s="84">
        <v>25</v>
      </c>
      <c r="C42" s="3"/>
      <c r="D42" s="107"/>
      <c r="E42" s="108"/>
      <c r="F42" s="108"/>
      <c r="G42" s="109"/>
      <c r="H42" s="20"/>
      <c r="I42" s="85">
        <f>IF(H$5+SUM(H$18:H42)&gt;20000,H$14,H$13)</f>
        <v>3.73</v>
      </c>
      <c r="J42" s="86">
        <f t="shared" si="0"/>
        <v>0</v>
      </c>
    </row>
    <row r="43" spans="2:10" ht="12.75">
      <c r="B43" s="84">
        <v>26</v>
      </c>
      <c r="C43" s="3"/>
      <c r="D43" s="107"/>
      <c r="E43" s="108"/>
      <c r="F43" s="108"/>
      <c r="G43" s="109"/>
      <c r="H43" s="20"/>
      <c r="I43" s="85">
        <f>IF(H$5+SUM(H$18:H43)&gt;20000,H$14,H$13)</f>
        <v>3.73</v>
      </c>
      <c r="J43" s="86">
        <f t="shared" si="0"/>
        <v>0</v>
      </c>
    </row>
    <row r="44" spans="2:10" ht="12.75">
      <c r="B44" s="84">
        <v>27</v>
      </c>
      <c r="C44" s="3"/>
      <c r="D44" s="107"/>
      <c r="E44" s="108"/>
      <c r="F44" s="108"/>
      <c r="G44" s="109"/>
      <c r="H44" s="20"/>
      <c r="I44" s="85">
        <f>IF(H$5+SUM(H$18:H44)&gt;20000,H$14,H$13)</f>
        <v>3.73</v>
      </c>
      <c r="J44" s="86">
        <f t="shared" si="0"/>
        <v>0</v>
      </c>
    </row>
    <row r="45" spans="2:10" ht="12.75">
      <c r="B45" s="84">
        <v>28</v>
      </c>
      <c r="C45" s="3"/>
      <c r="D45" s="107"/>
      <c r="E45" s="108"/>
      <c r="F45" s="108"/>
      <c r="G45" s="109"/>
      <c r="H45" s="20"/>
      <c r="I45" s="85">
        <f>IF(H$5+SUM(H$18:H45)&gt;20000,H$14,H$13)</f>
        <v>3.73</v>
      </c>
      <c r="J45" s="86">
        <f t="shared" si="0"/>
        <v>0</v>
      </c>
    </row>
    <row r="46" spans="2:10" ht="12.75">
      <c r="B46" s="84">
        <v>29</v>
      </c>
      <c r="C46" s="3"/>
      <c r="D46" s="107"/>
      <c r="E46" s="108"/>
      <c r="F46" s="108"/>
      <c r="G46" s="109"/>
      <c r="H46" s="20"/>
      <c r="I46" s="85">
        <f>IF(H$5+SUM(H$18:H46)&gt;20000,H$14,H$13)</f>
        <v>3.73</v>
      </c>
      <c r="J46" s="86">
        <f t="shared" si="0"/>
        <v>0</v>
      </c>
    </row>
    <row r="47" spans="2:10" ht="12.75">
      <c r="B47" s="84">
        <v>30</v>
      </c>
      <c r="C47" s="3"/>
      <c r="D47" s="107"/>
      <c r="E47" s="108"/>
      <c r="F47" s="108"/>
      <c r="G47" s="109"/>
      <c r="H47" s="20"/>
      <c r="I47" s="85">
        <f>IF(H$5+SUM(H$18:H47)&gt;20000,H$14,H$13)</f>
        <v>3.73</v>
      </c>
      <c r="J47" s="86">
        <f t="shared" si="0"/>
        <v>0</v>
      </c>
    </row>
    <row r="48" spans="2:10" ht="12.75">
      <c r="B48" s="84">
        <v>31</v>
      </c>
      <c r="C48" s="3"/>
      <c r="D48" s="107"/>
      <c r="E48" s="108"/>
      <c r="F48" s="108"/>
      <c r="G48" s="109"/>
      <c r="H48" s="20"/>
      <c r="I48" s="85">
        <f>IF(H$5+SUM(H$18:H48)&gt;20000,H$14,H$13)</f>
        <v>3.73</v>
      </c>
      <c r="J48" s="86">
        <f t="shared" si="0"/>
        <v>0</v>
      </c>
    </row>
    <row r="49" spans="2:10" ht="12.75">
      <c r="B49" s="84">
        <v>32</v>
      </c>
      <c r="C49" s="3"/>
      <c r="D49" s="107"/>
      <c r="E49" s="108"/>
      <c r="F49" s="108"/>
      <c r="G49" s="109"/>
      <c r="H49" s="20"/>
      <c r="I49" s="85">
        <f>IF(H$5+SUM(H$18:H49)&gt;20000,H$14,H$13)</f>
        <v>3.73</v>
      </c>
      <c r="J49" s="86">
        <f t="shared" si="0"/>
        <v>0</v>
      </c>
    </row>
    <row r="50" spans="2:10" ht="12.75">
      <c r="B50" s="84">
        <v>33</v>
      </c>
      <c r="C50" s="3"/>
      <c r="D50" s="107"/>
      <c r="E50" s="108"/>
      <c r="F50" s="108"/>
      <c r="G50" s="109"/>
      <c r="H50" s="20"/>
      <c r="I50" s="85">
        <f>IF(H$5+SUM(H$18:H50)&gt;20000,H$14,H$13)</f>
        <v>3.73</v>
      </c>
      <c r="J50" s="86">
        <f t="shared" si="0"/>
        <v>0</v>
      </c>
    </row>
    <row r="51" spans="2:10" ht="12.75">
      <c r="B51" s="84">
        <v>34</v>
      </c>
      <c r="C51" s="3"/>
      <c r="D51" s="107"/>
      <c r="E51" s="108"/>
      <c r="F51" s="108"/>
      <c r="G51" s="109"/>
      <c r="H51" s="20"/>
      <c r="I51" s="85">
        <f>IF(H$5+SUM(H$18:H51)&gt;20000,H$14,H$13)</f>
        <v>3.73</v>
      </c>
      <c r="J51" s="86">
        <f t="shared" si="0"/>
        <v>0</v>
      </c>
    </row>
    <row r="52" spans="2:10" ht="12.75">
      <c r="B52" s="84">
        <v>35</v>
      </c>
      <c r="C52" s="3"/>
      <c r="D52" s="107"/>
      <c r="E52" s="108"/>
      <c r="F52" s="108"/>
      <c r="G52" s="109"/>
      <c r="H52" s="20"/>
      <c r="I52" s="85">
        <f>IF(H$5+SUM(H$18:H52)&gt;20000,H$14,H$13)</f>
        <v>3.73</v>
      </c>
      <c r="J52" s="86">
        <f t="shared" si="0"/>
        <v>0</v>
      </c>
    </row>
    <row r="53" spans="2:10" ht="12.75">
      <c r="B53" s="84">
        <v>36</v>
      </c>
      <c r="C53" s="3"/>
      <c r="D53" s="107"/>
      <c r="E53" s="108"/>
      <c r="F53" s="108"/>
      <c r="G53" s="109"/>
      <c r="H53" s="20"/>
      <c r="I53" s="85">
        <f>IF(H$5+SUM(H$18:H53)&gt;20000,H$14,H$13)</f>
        <v>3.73</v>
      </c>
      <c r="J53" s="86">
        <f t="shared" si="0"/>
        <v>0</v>
      </c>
    </row>
    <row r="54" spans="2:10" ht="12.75">
      <c r="B54" s="84">
        <v>37</v>
      </c>
      <c r="C54" s="3"/>
      <c r="D54" s="107"/>
      <c r="E54" s="108"/>
      <c r="F54" s="108"/>
      <c r="G54" s="109"/>
      <c r="H54" s="20"/>
      <c r="I54" s="85">
        <f>IF(H$5+SUM(H$18:H54)&gt;20000,H$14,H$13)</f>
        <v>3.73</v>
      </c>
      <c r="J54" s="86">
        <f>H54*I54</f>
        <v>0</v>
      </c>
    </row>
    <row r="55" spans="2:10" ht="12.75">
      <c r="B55" s="84">
        <v>38</v>
      </c>
      <c r="C55" s="3"/>
      <c r="D55" s="107"/>
      <c r="E55" s="108"/>
      <c r="F55" s="108"/>
      <c r="G55" s="109"/>
      <c r="H55" s="20"/>
      <c r="I55" s="85">
        <f>IF(H$5+SUM(H$18:H55)&gt;20000,H$14,H$13)</f>
        <v>3.73</v>
      </c>
      <c r="J55" s="86">
        <f>H55*I55</f>
        <v>0</v>
      </c>
    </row>
    <row r="56" spans="2:10" ht="12.75">
      <c r="B56" s="84">
        <v>39</v>
      </c>
      <c r="C56" s="3"/>
      <c r="D56" s="107"/>
      <c r="E56" s="108"/>
      <c r="F56" s="108"/>
      <c r="G56" s="109"/>
      <c r="H56" s="20"/>
      <c r="I56" s="85">
        <f>IF(H$5+SUM(H$18:H56)&gt;20000,H$14,H$13)</f>
        <v>3.73</v>
      </c>
      <c r="J56" s="86">
        <f t="shared" si="0"/>
        <v>0</v>
      </c>
    </row>
    <row r="57" spans="2:10" ht="12.75">
      <c r="B57" s="84">
        <v>40</v>
      </c>
      <c r="C57" s="3"/>
      <c r="D57" s="107"/>
      <c r="E57" s="108"/>
      <c r="F57" s="108"/>
      <c r="G57" s="109"/>
      <c r="H57" s="20"/>
      <c r="I57" s="85">
        <f>IF(H$5+SUM(H$18:H57)&gt;20000,H$14,H$13)</f>
        <v>3.73</v>
      </c>
      <c r="J57" s="86">
        <f t="shared" si="0"/>
        <v>0</v>
      </c>
    </row>
    <row r="58" spans="8:10" ht="13.5" thickBot="1">
      <c r="H58" s="87"/>
      <c r="I58" s="87"/>
      <c r="J58" s="88"/>
    </row>
    <row r="59" spans="2:10" ht="13.5" thickBot="1">
      <c r="B59" s="89"/>
      <c r="C59" s="90" t="s">
        <v>5</v>
      </c>
      <c r="D59" s="90"/>
      <c r="E59" s="90"/>
      <c r="F59" s="90"/>
      <c r="G59" s="90"/>
      <c r="H59" s="90"/>
      <c r="I59" s="90"/>
      <c r="J59" s="91">
        <f>SUM(J18:J58)</f>
        <v>0</v>
      </c>
    </row>
    <row r="61" spans="3:8" ht="12.75">
      <c r="C61" s="33" t="s">
        <v>8</v>
      </c>
      <c r="H61" s="33" t="s">
        <v>8</v>
      </c>
    </row>
    <row r="62" spans="3:8" ht="12.75">
      <c r="C62" s="33" t="s">
        <v>13</v>
      </c>
      <c r="H62" s="33" t="s">
        <v>14</v>
      </c>
    </row>
    <row r="64" spans="3:8" ht="12.75">
      <c r="C64" s="33" t="s">
        <v>15</v>
      </c>
      <c r="G64" s="92" t="s">
        <v>74</v>
      </c>
      <c r="H64" s="33" t="s">
        <v>16</v>
      </c>
    </row>
  </sheetData>
  <sheetProtection password="AEAC" sheet="1"/>
  <mergeCells count="45">
    <mergeCell ref="D8:E8"/>
    <mergeCell ref="D55:G55"/>
    <mergeCell ref="D56:G56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50:G50"/>
    <mergeCell ref="D36:G36"/>
    <mergeCell ref="D57:G57"/>
    <mergeCell ref="D37:G37"/>
    <mergeCell ref="D38:G38"/>
    <mergeCell ref="D39:G39"/>
    <mergeCell ref="D40:G40"/>
    <mergeCell ref="D41:G41"/>
    <mergeCell ref="D42:G42"/>
    <mergeCell ref="D43:G43"/>
    <mergeCell ref="D44:G44"/>
    <mergeCell ref="D30:G30"/>
    <mergeCell ref="D31:G31"/>
    <mergeCell ref="D32:G32"/>
    <mergeCell ref="D33:G33"/>
    <mergeCell ref="D34:G34"/>
    <mergeCell ref="D35:G35"/>
    <mergeCell ref="D22:G22"/>
    <mergeCell ref="D23:G23"/>
    <mergeCell ref="D26:G26"/>
    <mergeCell ref="D27:G27"/>
    <mergeCell ref="D28:G28"/>
    <mergeCell ref="D29:G29"/>
    <mergeCell ref="D5:E5"/>
    <mergeCell ref="D6:E6"/>
    <mergeCell ref="D7:E7"/>
    <mergeCell ref="A2:K2"/>
    <mergeCell ref="D24:G24"/>
    <mergeCell ref="D25:G25"/>
    <mergeCell ref="D18:G18"/>
    <mergeCell ref="D19:G19"/>
    <mergeCell ref="D20:G20"/>
    <mergeCell ref="D21:G21"/>
  </mergeCells>
  <printOptions horizontalCentered="1"/>
  <pageMargins left="0.7874015748031497" right="0.3937007874015748" top="1.220472440944882" bottom="0.5511811023622047" header="0" footer="0"/>
  <pageSetup fitToHeight="1" fitToWidth="1" horizontalDpi="300" verticalDpi="300" orientation="portrait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00390625" style="33" customWidth="1"/>
    <col min="2" max="2" width="2.8515625" style="33" customWidth="1"/>
    <col min="3" max="3" width="9.140625" style="33" customWidth="1"/>
    <col min="4" max="4" width="14.28125" style="33" customWidth="1"/>
    <col min="5" max="5" width="13.8515625" style="33" customWidth="1"/>
    <col min="6" max="6" width="2.8515625" style="33" customWidth="1"/>
    <col min="7" max="7" width="43.421875" style="33" customWidth="1"/>
    <col min="8" max="9" width="10.00390625" style="33" customWidth="1"/>
    <col min="10" max="10" width="12.00390625" style="33" customWidth="1"/>
    <col min="11" max="11" width="2.8515625" style="33" customWidth="1"/>
    <col min="12" max="16384" width="9.140625" style="33" customWidth="1"/>
  </cols>
  <sheetData>
    <row r="2" spans="1:11" ht="23.25">
      <c r="A2" s="106" t="str">
        <f>'Kørselsgodtg.januar'!A2</f>
        <v>Skattefri kørselsgodtgørelse år 2023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2:9" ht="12.75">
      <c r="B4" s="33" t="s">
        <v>17</v>
      </c>
      <c r="H4" s="71"/>
      <c r="I4" s="45"/>
    </row>
    <row r="5" spans="3:9" ht="12.75">
      <c r="C5" s="33" t="s">
        <v>1</v>
      </c>
      <c r="D5" s="33">
        <f>'Kørselsgodtg.januar'!D5</f>
        <v>0</v>
      </c>
      <c r="F5" s="37"/>
      <c r="G5" s="33" t="s">
        <v>38</v>
      </c>
      <c r="H5" s="93">
        <f>'Kørselsgodtg.januar'!H7</f>
        <v>0</v>
      </c>
      <c r="I5" s="72"/>
    </row>
    <row r="6" spans="3:9" ht="12.75">
      <c r="C6" s="33" t="s">
        <v>0</v>
      </c>
      <c r="D6" s="33">
        <f>'Kørselsgodtg.januar'!D6</f>
        <v>0</v>
      </c>
      <c r="F6" s="37"/>
      <c r="G6" s="38" t="s">
        <v>11</v>
      </c>
      <c r="H6" s="73">
        <f>SUM(H17:H56)</f>
        <v>0</v>
      </c>
      <c r="I6" s="72"/>
    </row>
    <row r="7" spans="3:9" ht="12.75">
      <c r="C7" s="33" t="s">
        <v>2</v>
      </c>
      <c r="D7" s="33">
        <f>'Kørselsgodtg.januar'!D7</f>
        <v>0</v>
      </c>
      <c r="F7" s="37"/>
      <c r="G7" s="38" t="s">
        <v>12</v>
      </c>
      <c r="H7" s="74">
        <f>SUM(H5:H6)</f>
        <v>0</v>
      </c>
      <c r="I7" s="75"/>
    </row>
    <row r="8" spans="3:8" ht="12.75">
      <c r="C8" s="33" t="str">
        <f>+'Kørselsgodtg.januar'!C8</f>
        <v>Reg. nr.</v>
      </c>
      <c r="D8" s="33">
        <f>'Kørselsgodtg.januar'!D8</f>
        <v>0</v>
      </c>
      <c r="G8" s="76" t="str">
        <f>IF(H7&lt;20000,"sats 1 vil blive anvendt indtil du har kørt km. 20.000 i år","")</f>
        <v>sats 1 vil blive anvendt indtil du har kørt km. 20.000 i år</v>
      </c>
      <c r="H8" s="77"/>
    </row>
    <row r="9" spans="7:8" ht="12.75">
      <c r="G9" s="78">
        <f>IF(H7&gt;=20000,"SATS 2 VIL BLIVE ANVENDT RESTEN AF ÅRET","")</f>
      </c>
      <c r="H9" s="77"/>
    </row>
    <row r="10" spans="7:8" ht="12.75">
      <c r="G10" s="79">
        <f>IF(H7&gt;=20000,"(fordel km.antal manuelt ved overskrivelsen af kørte km. 20.000)","")</f>
      </c>
      <c r="H10" s="77"/>
    </row>
    <row r="11" ht="12.75">
      <c r="G11" s="33" t="str">
        <f>'Kørselsgodtg.januar'!G12</f>
        <v>Kørselssatser fra Skat:</v>
      </c>
    </row>
    <row r="12" spans="2:8" ht="12.75">
      <c r="B12" s="33" t="s">
        <v>42</v>
      </c>
      <c r="D12" s="80" t="s">
        <v>40</v>
      </c>
      <c r="G12" s="33" t="s">
        <v>9</v>
      </c>
      <c r="H12" s="81">
        <f>'Kørselsgodtg.januar'!H13</f>
        <v>3.73</v>
      </c>
    </row>
    <row r="13" spans="7:8" ht="12.75">
      <c r="G13" s="33" t="s">
        <v>10</v>
      </c>
      <c r="H13" s="81">
        <f>'Kørselsgodtg.januar'!H14</f>
        <v>2.19</v>
      </c>
    </row>
    <row r="15" spans="2:10" ht="12.75">
      <c r="B15" s="33" t="s">
        <v>3</v>
      </c>
      <c r="H15" s="71"/>
      <c r="I15" s="71" t="s">
        <v>20</v>
      </c>
      <c r="J15" s="71" t="s">
        <v>6</v>
      </c>
    </row>
    <row r="16" spans="3:10" ht="12.75">
      <c r="C16" s="82" t="s">
        <v>4</v>
      </c>
      <c r="D16" s="82" t="s">
        <v>18</v>
      </c>
      <c r="E16" s="83"/>
      <c r="F16" s="71"/>
      <c r="H16" s="71" t="s">
        <v>41</v>
      </c>
      <c r="I16" s="71" t="s">
        <v>19</v>
      </c>
      <c r="J16" s="71" t="s">
        <v>7</v>
      </c>
    </row>
    <row r="17" spans="2:10" ht="12.75">
      <c r="B17" s="84">
        <v>1</v>
      </c>
      <c r="C17" s="2"/>
      <c r="D17" s="107"/>
      <c r="E17" s="108"/>
      <c r="F17" s="108"/>
      <c r="G17" s="109"/>
      <c r="H17" s="20"/>
      <c r="I17" s="85">
        <f>IF(H$5+SUM(H$17:H17)&gt;20000,H$13,H$12)</f>
        <v>3.73</v>
      </c>
      <c r="J17" s="86">
        <f aca="true" t="shared" si="0" ref="J17:J56">H17*I17</f>
        <v>0</v>
      </c>
    </row>
    <row r="18" spans="2:10" ht="12.75">
      <c r="B18" s="84">
        <v>2</v>
      </c>
      <c r="C18" s="3"/>
      <c r="D18" s="107"/>
      <c r="E18" s="108"/>
      <c r="F18" s="108"/>
      <c r="G18" s="109"/>
      <c r="H18" s="20"/>
      <c r="I18" s="85">
        <f>IF(H$5+SUM(H$17:H18)&gt;20000,H$13,H$12)</f>
        <v>3.73</v>
      </c>
      <c r="J18" s="86">
        <f t="shared" si="0"/>
        <v>0</v>
      </c>
    </row>
    <row r="19" spans="2:10" ht="12.75">
      <c r="B19" s="84">
        <v>3</v>
      </c>
      <c r="C19" s="3"/>
      <c r="D19" s="107"/>
      <c r="E19" s="108"/>
      <c r="F19" s="108"/>
      <c r="G19" s="109"/>
      <c r="H19" s="20"/>
      <c r="I19" s="85">
        <f>IF(H$5+SUM(H$17:H19)&gt;20000,H$13,H$12)</f>
        <v>3.73</v>
      </c>
      <c r="J19" s="86">
        <f t="shared" si="0"/>
        <v>0</v>
      </c>
    </row>
    <row r="20" spans="2:10" ht="12.75">
      <c r="B20" s="84">
        <v>4</v>
      </c>
      <c r="C20" s="3"/>
      <c r="D20" s="107"/>
      <c r="E20" s="108"/>
      <c r="F20" s="108"/>
      <c r="G20" s="109"/>
      <c r="H20" s="20"/>
      <c r="I20" s="85">
        <f>IF(H$5+SUM(H$17:H20)&gt;20000,H$13,H$12)</f>
        <v>3.73</v>
      </c>
      <c r="J20" s="86">
        <f t="shared" si="0"/>
        <v>0</v>
      </c>
    </row>
    <row r="21" spans="2:10" ht="12.75">
      <c r="B21" s="84">
        <v>5</v>
      </c>
      <c r="C21" s="3"/>
      <c r="D21" s="110"/>
      <c r="E21" s="111"/>
      <c r="F21" s="111"/>
      <c r="G21" s="112"/>
      <c r="H21" s="20"/>
      <c r="I21" s="85">
        <f>IF(H$5+SUM(H$17:H21)&gt;20000,H$13,H$12)</f>
        <v>3.73</v>
      </c>
      <c r="J21" s="86">
        <f t="shared" si="0"/>
        <v>0</v>
      </c>
    </row>
    <row r="22" spans="2:10" ht="12.75">
      <c r="B22" s="84">
        <v>6</v>
      </c>
      <c r="C22" s="3"/>
      <c r="D22" s="107"/>
      <c r="E22" s="108"/>
      <c r="F22" s="108"/>
      <c r="G22" s="109"/>
      <c r="H22" s="20"/>
      <c r="I22" s="85">
        <f>IF(H$5+SUM(H$17:H22)&gt;20000,H$13,H$12)</f>
        <v>3.73</v>
      </c>
      <c r="J22" s="86">
        <f t="shared" si="0"/>
        <v>0</v>
      </c>
    </row>
    <row r="23" spans="2:10" ht="12.75">
      <c r="B23" s="84">
        <v>7</v>
      </c>
      <c r="C23" s="3"/>
      <c r="D23" s="107"/>
      <c r="E23" s="108"/>
      <c r="F23" s="108"/>
      <c r="G23" s="109"/>
      <c r="H23" s="20"/>
      <c r="I23" s="85">
        <f>IF(H$5+SUM(H$17:H23)&gt;20000,H$13,H$12)</f>
        <v>3.73</v>
      </c>
      <c r="J23" s="86">
        <f t="shared" si="0"/>
        <v>0</v>
      </c>
    </row>
    <row r="24" spans="2:10" ht="12.75">
      <c r="B24" s="84">
        <v>8</v>
      </c>
      <c r="C24" s="3"/>
      <c r="D24" s="107"/>
      <c r="E24" s="108"/>
      <c r="F24" s="108"/>
      <c r="G24" s="109"/>
      <c r="H24" s="20"/>
      <c r="I24" s="85">
        <f>IF(H$5+SUM(H$17:H24)&gt;20000,H$13,H$12)</f>
        <v>3.73</v>
      </c>
      <c r="J24" s="86">
        <f t="shared" si="0"/>
        <v>0</v>
      </c>
    </row>
    <row r="25" spans="2:10" ht="12.75">
      <c r="B25" s="84">
        <v>9</v>
      </c>
      <c r="C25" s="3"/>
      <c r="D25" s="107"/>
      <c r="E25" s="108"/>
      <c r="F25" s="108"/>
      <c r="G25" s="109"/>
      <c r="H25" s="20"/>
      <c r="I25" s="85">
        <f>IF(H$5+SUM(H$17:H25)&gt;20000,H$13,H$12)</f>
        <v>3.73</v>
      </c>
      <c r="J25" s="86">
        <f t="shared" si="0"/>
        <v>0</v>
      </c>
    </row>
    <row r="26" spans="2:10" ht="12.75">
      <c r="B26" s="84">
        <v>10</v>
      </c>
      <c r="C26" s="3"/>
      <c r="D26" s="107"/>
      <c r="E26" s="108"/>
      <c r="F26" s="108"/>
      <c r="G26" s="109"/>
      <c r="H26" s="20"/>
      <c r="I26" s="85">
        <f>IF(H$5+SUM(H$17:H26)&gt;20000,H$13,H$12)</f>
        <v>3.73</v>
      </c>
      <c r="J26" s="86">
        <f t="shared" si="0"/>
        <v>0</v>
      </c>
    </row>
    <row r="27" spans="2:10" ht="12.75">
      <c r="B27" s="84">
        <v>11</v>
      </c>
      <c r="C27" s="3"/>
      <c r="D27" s="107"/>
      <c r="E27" s="108"/>
      <c r="F27" s="108"/>
      <c r="G27" s="109"/>
      <c r="H27" s="20"/>
      <c r="I27" s="85">
        <f>IF(H$5+SUM(H$17:H27)&gt;20000,H$13,H$12)</f>
        <v>3.73</v>
      </c>
      <c r="J27" s="86">
        <f t="shared" si="0"/>
        <v>0</v>
      </c>
    </row>
    <row r="28" spans="2:10" ht="12.75">
      <c r="B28" s="84">
        <v>12</v>
      </c>
      <c r="C28" s="3"/>
      <c r="D28" s="107"/>
      <c r="E28" s="108"/>
      <c r="F28" s="108"/>
      <c r="G28" s="109"/>
      <c r="H28" s="20"/>
      <c r="I28" s="85">
        <f>IF(H$5+SUM(H$17:H28)&gt;20000,H$13,H$12)</f>
        <v>3.73</v>
      </c>
      <c r="J28" s="86">
        <f t="shared" si="0"/>
        <v>0</v>
      </c>
    </row>
    <row r="29" spans="2:10" ht="12.75">
      <c r="B29" s="84">
        <v>13</v>
      </c>
      <c r="C29" s="3"/>
      <c r="D29" s="107"/>
      <c r="E29" s="108"/>
      <c r="F29" s="108"/>
      <c r="G29" s="109"/>
      <c r="H29" s="20"/>
      <c r="I29" s="85">
        <f>IF(H$5+SUM(H$17:H29)&gt;20000,H$13,H$12)</f>
        <v>3.73</v>
      </c>
      <c r="J29" s="86">
        <f t="shared" si="0"/>
        <v>0</v>
      </c>
    </row>
    <row r="30" spans="2:10" ht="12.75">
      <c r="B30" s="84">
        <v>14</v>
      </c>
      <c r="C30" s="3"/>
      <c r="D30" s="107"/>
      <c r="E30" s="108"/>
      <c r="F30" s="108"/>
      <c r="G30" s="109"/>
      <c r="H30" s="20"/>
      <c r="I30" s="85">
        <f>IF(H$5+SUM(H$17:H30)&gt;20000,H$13,H$12)</f>
        <v>3.73</v>
      </c>
      <c r="J30" s="86">
        <f t="shared" si="0"/>
        <v>0</v>
      </c>
    </row>
    <row r="31" spans="2:10" ht="12.75">
      <c r="B31" s="84">
        <v>15</v>
      </c>
      <c r="C31" s="3"/>
      <c r="D31" s="107"/>
      <c r="E31" s="108"/>
      <c r="F31" s="108"/>
      <c r="G31" s="109"/>
      <c r="H31" s="20"/>
      <c r="I31" s="85">
        <f>IF(H$5+SUM(H$17:H31)&gt;20000,H$13,H$12)</f>
        <v>3.73</v>
      </c>
      <c r="J31" s="86">
        <f t="shared" si="0"/>
        <v>0</v>
      </c>
    </row>
    <row r="32" spans="2:10" ht="12.75">
      <c r="B32" s="84">
        <v>16</v>
      </c>
      <c r="C32" s="3"/>
      <c r="D32" s="107"/>
      <c r="E32" s="108"/>
      <c r="F32" s="108"/>
      <c r="G32" s="109"/>
      <c r="H32" s="20"/>
      <c r="I32" s="85">
        <f>IF(H$5+SUM(H$17:H32)&gt;20000,H$13,H$12)</f>
        <v>3.73</v>
      </c>
      <c r="J32" s="86">
        <f t="shared" si="0"/>
        <v>0</v>
      </c>
    </row>
    <row r="33" spans="2:10" ht="12.75">
      <c r="B33" s="84">
        <v>17</v>
      </c>
      <c r="C33" s="3"/>
      <c r="D33" s="107"/>
      <c r="E33" s="108"/>
      <c r="F33" s="108"/>
      <c r="G33" s="109"/>
      <c r="H33" s="20"/>
      <c r="I33" s="85">
        <f>IF(H$5+SUM(H$17:H33)&gt;20000,H$13,H$12)</f>
        <v>3.73</v>
      </c>
      <c r="J33" s="86">
        <f t="shared" si="0"/>
        <v>0</v>
      </c>
    </row>
    <row r="34" spans="2:10" ht="12.75">
      <c r="B34" s="84">
        <v>18</v>
      </c>
      <c r="C34" s="3"/>
      <c r="D34" s="107"/>
      <c r="E34" s="108"/>
      <c r="F34" s="108"/>
      <c r="G34" s="109"/>
      <c r="H34" s="20"/>
      <c r="I34" s="85">
        <f>IF(H$5+SUM(H$17:H34)&gt;20000,H$13,H$12)</f>
        <v>3.73</v>
      </c>
      <c r="J34" s="86">
        <f t="shared" si="0"/>
        <v>0</v>
      </c>
    </row>
    <row r="35" spans="2:10" ht="12.75">
      <c r="B35" s="84">
        <v>19</v>
      </c>
      <c r="C35" s="3"/>
      <c r="D35" s="107"/>
      <c r="E35" s="108"/>
      <c r="F35" s="108"/>
      <c r="G35" s="109"/>
      <c r="H35" s="20"/>
      <c r="I35" s="85">
        <f>IF(H$5+SUM(H$17:H35)&gt;20000,H$13,H$12)</f>
        <v>3.73</v>
      </c>
      <c r="J35" s="86">
        <f t="shared" si="0"/>
        <v>0</v>
      </c>
    </row>
    <row r="36" spans="2:10" ht="12.75">
      <c r="B36" s="84">
        <v>20</v>
      </c>
      <c r="C36" s="3"/>
      <c r="D36" s="16"/>
      <c r="E36" s="17"/>
      <c r="F36" s="17"/>
      <c r="G36" s="18"/>
      <c r="H36" s="20"/>
      <c r="I36" s="85">
        <f>IF(H$5+SUM(H$17:H36)&gt;20000,H$13,H$12)</f>
        <v>3.73</v>
      </c>
      <c r="J36" s="86">
        <f t="shared" si="0"/>
        <v>0</v>
      </c>
    </row>
    <row r="37" spans="2:10" ht="12.75">
      <c r="B37" s="84">
        <v>21</v>
      </c>
      <c r="C37" s="3"/>
      <c r="D37" s="16"/>
      <c r="E37" s="17"/>
      <c r="F37" s="17"/>
      <c r="G37" s="18"/>
      <c r="H37" s="20"/>
      <c r="I37" s="85">
        <f>IF(H$5+SUM(H$17:H37)&gt;20000,H$13,H$12)</f>
        <v>3.73</v>
      </c>
      <c r="J37" s="86">
        <f t="shared" si="0"/>
        <v>0</v>
      </c>
    </row>
    <row r="38" spans="2:10" ht="12.75">
      <c r="B38" s="84">
        <v>22</v>
      </c>
      <c r="C38" s="3"/>
      <c r="D38" s="16"/>
      <c r="E38" s="17"/>
      <c r="F38" s="17"/>
      <c r="G38" s="18"/>
      <c r="H38" s="20"/>
      <c r="I38" s="85">
        <f>IF(H$5+SUM(H$17:H38)&gt;20000,H$13,H$12)</f>
        <v>3.73</v>
      </c>
      <c r="J38" s="86">
        <f t="shared" si="0"/>
        <v>0</v>
      </c>
    </row>
    <row r="39" spans="2:10" ht="12.75">
      <c r="B39" s="84">
        <v>23</v>
      </c>
      <c r="C39" s="3"/>
      <c r="D39" s="16"/>
      <c r="E39" s="17"/>
      <c r="F39" s="17"/>
      <c r="G39" s="18"/>
      <c r="H39" s="20"/>
      <c r="I39" s="85">
        <f>IF(H$5+SUM(H$17:H39)&gt;20000,H$13,H$12)</f>
        <v>3.73</v>
      </c>
      <c r="J39" s="86">
        <f t="shared" si="0"/>
        <v>0</v>
      </c>
    </row>
    <row r="40" spans="2:10" ht="12.75">
      <c r="B40" s="84">
        <v>24</v>
      </c>
      <c r="C40" s="3"/>
      <c r="D40" s="16"/>
      <c r="E40" s="17"/>
      <c r="F40" s="17"/>
      <c r="G40" s="18"/>
      <c r="H40" s="20"/>
      <c r="I40" s="85">
        <f>IF(H$5+SUM(H$17:H40)&gt;20000,H$13,H$12)</f>
        <v>3.73</v>
      </c>
      <c r="J40" s="86">
        <f t="shared" si="0"/>
        <v>0</v>
      </c>
    </row>
    <row r="41" spans="2:10" ht="12.75">
      <c r="B41" s="84">
        <v>25</v>
      </c>
      <c r="C41" s="3"/>
      <c r="D41" s="16"/>
      <c r="E41" s="17"/>
      <c r="F41" s="17"/>
      <c r="G41" s="18"/>
      <c r="H41" s="20"/>
      <c r="I41" s="85">
        <f>IF(H$5+SUM(H$17:H41)&gt;20000,H$13,H$12)</f>
        <v>3.73</v>
      </c>
      <c r="J41" s="86">
        <f t="shared" si="0"/>
        <v>0</v>
      </c>
    </row>
    <row r="42" spans="2:10" ht="12.75">
      <c r="B42" s="84">
        <v>26</v>
      </c>
      <c r="C42" s="3"/>
      <c r="D42" s="16"/>
      <c r="E42" s="17"/>
      <c r="F42" s="17"/>
      <c r="G42" s="18"/>
      <c r="H42" s="20"/>
      <c r="I42" s="85">
        <f>IF(H$5+SUM(H$17:H42)&gt;20000,H$13,H$12)</f>
        <v>3.73</v>
      </c>
      <c r="J42" s="86">
        <f t="shared" si="0"/>
        <v>0</v>
      </c>
    </row>
    <row r="43" spans="2:10" ht="12.75">
      <c r="B43" s="84">
        <v>27</v>
      </c>
      <c r="C43" s="3"/>
      <c r="D43" s="16"/>
      <c r="E43" s="17"/>
      <c r="F43" s="17"/>
      <c r="G43" s="18"/>
      <c r="H43" s="20"/>
      <c r="I43" s="85">
        <f>IF(H$5+SUM(H$17:H43)&gt;20000,H$13,H$12)</f>
        <v>3.73</v>
      </c>
      <c r="J43" s="86">
        <f t="shared" si="0"/>
        <v>0</v>
      </c>
    </row>
    <row r="44" spans="2:10" ht="12.75">
      <c r="B44" s="84">
        <v>28</v>
      </c>
      <c r="C44" s="3"/>
      <c r="D44" s="16"/>
      <c r="E44" s="17"/>
      <c r="F44" s="17"/>
      <c r="G44" s="18"/>
      <c r="H44" s="20"/>
      <c r="I44" s="85">
        <f>IF(H$5+SUM(H$17:H44)&gt;20000,H$13,H$12)</f>
        <v>3.73</v>
      </c>
      <c r="J44" s="86">
        <f t="shared" si="0"/>
        <v>0</v>
      </c>
    </row>
    <row r="45" spans="2:10" ht="12.75">
      <c r="B45" s="84">
        <v>29</v>
      </c>
      <c r="C45" s="3"/>
      <c r="D45" s="16"/>
      <c r="E45" s="17"/>
      <c r="F45" s="17"/>
      <c r="G45" s="18"/>
      <c r="H45" s="20"/>
      <c r="I45" s="85">
        <f>IF(H$5+SUM(H$17:H45)&gt;20000,H$13,H$12)</f>
        <v>3.73</v>
      </c>
      <c r="J45" s="86">
        <f t="shared" si="0"/>
        <v>0</v>
      </c>
    </row>
    <row r="46" spans="2:10" ht="12.75">
      <c r="B46" s="84">
        <v>30</v>
      </c>
      <c r="C46" s="3"/>
      <c r="D46" s="16"/>
      <c r="E46" s="17"/>
      <c r="F46" s="17"/>
      <c r="G46" s="18"/>
      <c r="H46" s="20"/>
      <c r="I46" s="85">
        <f>IF(H$5+SUM(H$17:H46)&gt;20000,H$13,H$12)</f>
        <v>3.73</v>
      </c>
      <c r="J46" s="86">
        <f t="shared" si="0"/>
        <v>0</v>
      </c>
    </row>
    <row r="47" spans="2:10" ht="12.75">
      <c r="B47" s="84">
        <v>31</v>
      </c>
      <c r="C47" s="3"/>
      <c r="D47" s="16"/>
      <c r="E47" s="17"/>
      <c r="F47" s="17"/>
      <c r="G47" s="18"/>
      <c r="H47" s="20"/>
      <c r="I47" s="85">
        <f>IF(H$5+SUM(H$17:H47)&gt;20000,H$13,H$12)</f>
        <v>3.73</v>
      </c>
      <c r="J47" s="86">
        <f t="shared" si="0"/>
        <v>0</v>
      </c>
    </row>
    <row r="48" spans="2:10" ht="12.75">
      <c r="B48" s="84">
        <v>32</v>
      </c>
      <c r="C48" s="3"/>
      <c r="D48" s="16"/>
      <c r="E48" s="17"/>
      <c r="F48" s="17"/>
      <c r="G48" s="18"/>
      <c r="H48" s="20"/>
      <c r="I48" s="85">
        <f>IF(H$5+SUM(H$17:H48)&gt;20000,H$13,H$12)</f>
        <v>3.73</v>
      </c>
      <c r="J48" s="86">
        <f t="shared" si="0"/>
        <v>0</v>
      </c>
    </row>
    <row r="49" spans="2:10" ht="12.75">
      <c r="B49" s="84">
        <v>33</v>
      </c>
      <c r="C49" s="3"/>
      <c r="D49" s="16"/>
      <c r="E49" s="17"/>
      <c r="F49" s="17"/>
      <c r="G49" s="18"/>
      <c r="H49" s="20"/>
      <c r="I49" s="85">
        <f>IF(H$5+SUM(H$17:H49)&gt;20000,H$13,H$12)</f>
        <v>3.73</v>
      </c>
      <c r="J49" s="86">
        <f t="shared" si="0"/>
        <v>0</v>
      </c>
    </row>
    <row r="50" spans="2:10" ht="12.75">
      <c r="B50" s="84">
        <v>34</v>
      </c>
      <c r="C50" s="3"/>
      <c r="D50" s="16"/>
      <c r="E50" s="17"/>
      <c r="F50" s="17"/>
      <c r="G50" s="18"/>
      <c r="H50" s="20"/>
      <c r="I50" s="85">
        <f>IF(H$5+SUM(H$17:H50)&gt;20000,H$13,H$12)</f>
        <v>3.73</v>
      </c>
      <c r="J50" s="86">
        <f t="shared" si="0"/>
        <v>0</v>
      </c>
    </row>
    <row r="51" spans="2:10" ht="12.75">
      <c r="B51" s="84">
        <v>35</v>
      </c>
      <c r="C51" s="3"/>
      <c r="D51" s="16"/>
      <c r="E51" s="17"/>
      <c r="F51" s="17"/>
      <c r="G51" s="18"/>
      <c r="H51" s="20"/>
      <c r="I51" s="85">
        <f>IF(H$5+SUM(H$17:H51)&gt;20000,H$13,H$12)</f>
        <v>3.73</v>
      </c>
      <c r="J51" s="86">
        <f t="shared" si="0"/>
        <v>0</v>
      </c>
    </row>
    <row r="52" spans="2:10" ht="12.75">
      <c r="B52" s="84">
        <v>36</v>
      </c>
      <c r="C52" s="3"/>
      <c r="D52" s="16"/>
      <c r="E52" s="17"/>
      <c r="F52" s="17"/>
      <c r="G52" s="18"/>
      <c r="H52" s="20"/>
      <c r="I52" s="85">
        <f>IF(H$5+SUM(H$17:H52)&gt;20000,H$13,H$12)</f>
        <v>3.73</v>
      </c>
      <c r="J52" s="86">
        <f t="shared" si="0"/>
        <v>0</v>
      </c>
    </row>
    <row r="53" spans="2:10" ht="12.75">
      <c r="B53" s="84">
        <v>37</v>
      </c>
      <c r="C53" s="3"/>
      <c r="D53" s="16"/>
      <c r="E53" s="17"/>
      <c r="F53" s="17"/>
      <c r="G53" s="18"/>
      <c r="H53" s="20"/>
      <c r="I53" s="85">
        <f>IF(H$5+SUM(H$17:H53)&gt;20000,H$13,H$12)</f>
        <v>3.73</v>
      </c>
      <c r="J53" s="86">
        <f t="shared" si="0"/>
        <v>0</v>
      </c>
    </row>
    <row r="54" spans="2:10" ht="12.75">
      <c r="B54" s="84">
        <v>38</v>
      </c>
      <c r="C54" s="3"/>
      <c r="D54" s="16"/>
      <c r="E54" s="17"/>
      <c r="F54" s="17"/>
      <c r="G54" s="18"/>
      <c r="H54" s="20"/>
      <c r="I54" s="85">
        <f>IF(H$5+SUM(H$17:H54)&gt;20000,H$13,H$12)</f>
        <v>3.73</v>
      </c>
      <c r="J54" s="86">
        <f t="shared" si="0"/>
        <v>0</v>
      </c>
    </row>
    <row r="55" spans="2:10" ht="12.75">
      <c r="B55" s="84">
        <v>39</v>
      </c>
      <c r="C55" s="3"/>
      <c r="D55" s="16"/>
      <c r="E55" s="17"/>
      <c r="F55" s="17"/>
      <c r="G55" s="18"/>
      <c r="H55" s="20"/>
      <c r="I55" s="85">
        <f>IF(H$5+SUM(H$17:H55)&gt;20000,H$13,H$12)</f>
        <v>3.73</v>
      </c>
      <c r="J55" s="86">
        <f t="shared" si="0"/>
        <v>0</v>
      </c>
    </row>
    <row r="56" spans="2:10" ht="12.75">
      <c r="B56" s="84">
        <v>40</v>
      </c>
      <c r="C56" s="3"/>
      <c r="D56" s="107"/>
      <c r="E56" s="108"/>
      <c r="F56" s="108"/>
      <c r="G56" s="109"/>
      <c r="H56" s="20"/>
      <c r="I56" s="85">
        <f>IF(H$5+SUM(H$17:H56)&gt;20000,H$13,H$12)</f>
        <v>3.73</v>
      </c>
      <c r="J56" s="86">
        <f t="shared" si="0"/>
        <v>0</v>
      </c>
    </row>
    <row r="57" spans="8:10" ht="13.5" thickBot="1">
      <c r="H57" s="87"/>
      <c r="I57" s="87"/>
      <c r="J57" s="88"/>
    </row>
    <row r="58" spans="2:10" ht="13.5" thickBot="1">
      <c r="B58" s="89"/>
      <c r="C58" s="90" t="s">
        <v>5</v>
      </c>
      <c r="D58" s="90"/>
      <c r="E58" s="90"/>
      <c r="F58" s="90"/>
      <c r="G58" s="90"/>
      <c r="H58" s="90"/>
      <c r="I58" s="90"/>
      <c r="J58" s="91">
        <f>SUM(J17:J57)</f>
        <v>0</v>
      </c>
    </row>
    <row r="60" spans="3:8" ht="12.75">
      <c r="C60" s="33" t="s">
        <v>8</v>
      </c>
      <c r="H60" s="33" t="s">
        <v>8</v>
      </c>
    </row>
    <row r="61" spans="3:8" ht="12.75">
      <c r="C61" s="33" t="s">
        <v>13</v>
      </c>
      <c r="H61" s="33" t="s">
        <v>14</v>
      </c>
    </row>
    <row r="63" spans="3:8" ht="12.75">
      <c r="C63" s="33" t="s">
        <v>15</v>
      </c>
      <c r="G63" s="92" t="s">
        <v>74</v>
      </c>
      <c r="H63" s="33" t="s">
        <v>16</v>
      </c>
    </row>
  </sheetData>
  <sheetProtection password="AEAC" sheet="1" objects="1" scenarios="1"/>
  <mergeCells count="21">
    <mergeCell ref="A2:K2"/>
    <mergeCell ref="D17:G17"/>
    <mergeCell ref="D18:G18"/>
    <mergeCell ref="D19:G19"/>
    <mergeCell ref="D24:G24"/>
    <mergeCell ref="D25:G25"/>
    <mergeCell ref="D26:G26"/>
    <mergeCell ref="D27:G27"/>
    <mergeCell ref="D20:G20"/>
    <mergeCell ref="D21:G21"/>
    <mergeCell ref="D22:G22"/>
    <mergeCell ref="D23:G23"/>
    <mergeCell ref="D56:G56"/>
    <mergeCell ref="D32:G32"/>
    <mergeCell ref="D33:G33"/>
    <mergeCell ref="D34:G34"/>
    <mergeCell ref="D35:G35"/>
    <mergeCell ref="D28:G28"/>
    <mergeCell ref="D29:G29"/>
    <mergeCell ref="D30:G30"/>
    <mergeCell ref="D31:G31"/>
  </mergeCells>
  <printOptions horizontalCentered="1"/>
  <pageMargins left="0.7874015748031497" right="0.3937007874015748" top="1.220472440944882" bottom="0.5511811023622047" header="0" footer="0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.00390625" style="33" customWidth="1"/>
    <col min="2" max="2" width="2.8515625" style="33" customWidth="1"/>
    <col min="3" max="3" width="9.140625" style="33" customWidth="1"/>
    <col min="4" max="4" width="14.28125" style="33" customWidth="1"/>
    <col min="5" max="5" width="13.8515625" style="33" customWidth="1"/>
    <col min="6" max="6" width="2.8515625" style="33" customWidth="1"/>
    <col min="7" max="7" width="43.421875" style="33" customWidth="1"/>
    <col min="8" max="9" width="10.00390625" style="33" customWidth="1"/>
    <col min="10" max="10" width="12.00390625" style="33" customWidth="1"/>
    <col min="11" max="11" width="2.8515625" style="33" customWidth="1"/>
    <col min="12" max="16384" width="9.140625" style="33" customWidth="1"/>
  </cols>
  <sheetData>
    <row r="2" spans="1:11" ht="23.25">
      <c r="A2" s="106" t="str">
        <f>'Kørselsgodtg.januar'!A2</f>
        <v>Skattefri kørselsgodtgørelse år 2023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2:9" ht="12.75">
      <c r="B4" s="33" t="s">
        <v>17</v>
      </c>
      <c r="H4" s="71"/>
      <c r="I4" s="45"/>
    </row>
    <row r="5" spans="3:9" ht="12.75">
      <c r="C5" s="33" t="s">
        <v>1</v>
      </c>
      <c r="D5" s="33">
        <f>'Kørselsgodtg.januar'!D5</f>
        <v>0</v>
      </c>
      <c r="F5" s="37"/>
      <c r="G5" s="33" t="s">
        <v>38</v>
      </c>
      <c r="H5" s="93">
        <f>'feb.'!H7</f>
        <v>0</v>
      </c>
      <c r="I5" s="72"/>
    </row>
    <row r="6" spans="3:9" ht="12.75">
      <c r="C6" s="33" t="s">
        <v>0</v>
      </c>
      <c r="D6" s="33">
        <f>'Kørselsgodtg.januar'!D6</f>
        <v>0</v>
      </c>
      <c r="F6" s="37"/>
      <c r="G6" s="38" t="s">
        <v>11</v>
      </c>
      <c r="H6" s="73">
        <f>SUM(H17:H56)</f>
        <v>0</v>
      </c>
      <c r="I6" s="72"/>
    </row>
    <row r="7" spans="3:9" ht="12.75">
      <c r="C7" s="33" t="s">
        <v>2</v>
      </c>
      <c r="D7" s="33">
        <f>'Kørselsgodtg.januar'!D7</f>
        <v>0</v>
      </c>
      <c r="F7" s="37"/>
      <c r="G7" s="38" t="s">
        <v>12</v>
      </c>
      <c r="H7" s="74">
        <f>SUM(H5:H6)</f>
        <v>0</v>
      </c>
      <c r="I7" s="75"/>
    </row>
    <row r="8" spans="3:8" ht="12.75">
      <c r="C8" s="33" t="str">
        <f>'Kørselsgodtg.januar'!C8</f>
        <v>Reg. nr.</v>
      </c>
      <c r="D8" s="33">
        <f>'Kørselsgodtg.januar'!D8</f>
        <v>0</v>
      </c>
      <c r="G8" s="76" t="str">
        <f>IF(H7&lt;20000,"sats 1 vil blive anvendt indtil du har kørt km. 20.000 i år","")</f>
        <v>sats 1 vil blive anvendt indtil du har kørt km. 20.000 i år</v>
      </c>
      <c r="H8" s="77"/>
    </row>
    <row r="9" spans="7:8" ht="12.75">
      <c r="G9" s="78">
        <f>IF(H7&gt;=20000,"SATS 2 VIL BLIVE ANVENDT RESTEN AF ÅRET","")</f>
      </c>
      <c r="H9" s="77"/>
    </row>
    <row r="10" spans="7:8" ht="12.75">
      <c r="G10" s="79">
        <f>IF(H7&gt;=20000,"(fordel km.antal manuelt ved overskrivelsen af kørte km. 20.000)","")</f>
      </c>
      <c r="H10" s="77"/>
    </row>
    <row r="11" ht="12.75">
      <c r="G11" s="33" t="str">
        <f>'Kørselsgodtg.januar'!G12</f>
        <v>Kørselssatser fra Skat:</v>
      </c>
    </row>
    <row r="12" spans="2:8" ht="12.75">
      <c r="B12" s="33" t="s">
        <v>42</v>
      </c>
      <c r="D12" s="80" t="s">
        <v>43</v>
      </c>
      <c r="G12" s="33" t="s">
        <v>9</v>
      </c>
      <c r="H12" s="81">
        <f>'Kørselsgodtg.januar'!H13</f>
        <v>3.73</v>
      </c>
    </row>
    <row r="13" spans="7:8" ht="12.75">
      <c r="G13" s="33" t="s">
        <v>10</v>
      </c>
      <c r="H13" s="81">
        <f>'Kørselsgodtg.januar'!H14</f>
        <v>2.19</v>
      </c>
    </row>
    <row r="15" spans="2:10" ht="12.75">
      <c r="B15" s="33" t="s">
        <v>3</v>
      </c>
      <c r="H15" s="71"/>
      <c r="I15" s="71" t="s">
        <v>20</v>
      </c>
      <c r="J15" s="71" t="s">
        <v>6</v>
      </c>
    </row>
    <row r="16" spans="3:10" ht="12.75">
      <c r="C16" s="82" t="s">
        <v>4</v>
      </c>
      <c r="D16" s="82" t="s">
        <v>18</v>
      </c>
      <c r="E16" s="83"/>
      <c r="F16" s="71"/>
      <c r="H16" s="71" t="s">
        <v>41</v>
      </c>
      <c r="I16" s="71" t="s">
        <v>19</v>
      </c>
      <c r="J16" s="71" t="s">
        <v>7</v>
      </c>
    </row>
    <row r="17" spans="2:10" ht="12.75">
      <c r="B17" s="84">
        <v>1</v>
      </c>
      <c r="C17" s="2"/>
      <c r="D17" s="107"/>
      <c r="E17" s="108"/>
      <c r="F17" s="108"/>
      <c r="G17" s="109"/>
      <c r="H17" s="20"/>
      <c r="I17" s="85">
        <f>IF(H$5+SUM(H$17:H17)&gt;20000,H$13,H$12)</f>
        <v>3.73</v>
      </c>
      <c r="J17" s="86">
        <f aca="true" t="shared" si="0" ref="J17:J56">H17*I17</f>
        <v>0</v>
      </c>
    </row>
    <row r="18" spans="2:10" ht="12.75">
      <c r="B18" s="84">
        <v>2</v>
      </c>
      <c r="C18" s="3"/>
      <c r="D18" s="107"/>
      <c r="E18" s="108"/>
      <c r="F18" s="108"/>
      <c r="G18" s="109"/>
      <c r="H18" s="20"/>
      <c r="I18" s="85">
        <f>IF(H$5+SUM(H$17:H18)&gt;20000,H$13,H$12)</f>
        <v>3.73</v>
      </c>
      <c r="J18" s="86">
        <f t="shared" si="0"/>
        <v>0</v>
      </c>
    </row>
    <row r="19" spans="2:10" ht="12.75">
      <c r="B19" s="84">
        <v>3</v>
      </c>
      <c r="C19" s="3"/>
      <c r="D19" s="107"/>
      <c r="E19" s="108"/>
      <c r="F19" s="108"/>
      <c r="G19" s="109"/>
      <c r="H19" s="20"/>
      <c r="I19" s="85">
        <f>IF(H$5+SUM(H$17:H19)&gt;20000,H$13,H$12)</f>
        <v>3.73</v>
      </c>
      <c r="J19" s="86">
        <f t="shared" si="0"/>
        <v>0</v>
      </c>
    </row>
    <row r="20" spans="2:10" ht="12.75">
      <c r="B20" s="84">
        <v>4</v>
      </c>
      <c r="C20" s="3"/>
      <c r="D20" s="107"/>
      <c r="E20" s="108"/>
      <c r="F20" s="108"/>
      <c r="G20" s="109"/>
      <c r="H20" s="20"/>
      <c r="I20" s="85">
        <f>IF(H$5+SUM(H$17:H20)&gt;20000,H$13,H$12)</f>
        <v>3.73</v>
      </c>
      <c r="J20" s="86">
        <f t="shared" si="0"/>
        <v>0</v>
      </c>
    </row>
    <row r="21" spans="2:10" ht="12.75">
      <c r="B21" s="84">
        <v>5</v>
      </c>
      <c r="C21" s="3"/>
      <c r="D21" s="110"/>
      <c r="E21" s="111"/>
      <c r="F21" s="111"/>
      <c r="G21" s="112"/>
      <c r="H21" s="20"/>
      <c r="I21" s="85">
        <f>IF(H$5+SUM(H$17:H21)&gt;20000,H$13,H$12)</f>
        <v>3.73</v>
      </c>
      <c r="J21" s="86">
        <f t="shared" si="0"/>
        <v>0</v>
      </c>
    </row>
    <row r="22" spans="2:10" ht="12.75">
      <c r="B22" s="84">
        <v>6</v>
      </c>
      <c r="C22" s="3"/>
      <c r="D22" s="107"/>
      <c r="E22" s="108"/>
      <c r="F22" s="108"/>
      <c r="G22" s="109"/>
      <c r="H22" s="20"/>
      <c r="I22" s="85">
        <f>IF(H$5+SUM(H$17:H22)&gt;20000,H$13,H$12)</f>
        <v>3.73</v>
      </c>
      <c r="J22" s="86">
        <f t="shared" si="0"/>
        <v>0</v>
      </c>
    </row>
    <row r="23" spans="2:10" ht="12.75">
      <c r="B23" s="84">
        <v>7</v>
      </c>
      <c r="C23" s="3"/>
      <c r="D23" s="107"/>
      <c r="E23" s="108"/>
      <c r="F23" s="108"/>
      <c r="G23" s="109"/>
      <c r="H23" s="20"/>
      <c r="I23" s="85">
        <f>IF(H$5+SUM(H$17:H23)&gt;20000,H$13,H$12)</f>
        <v>3.73</v>
      </c>
      <c r="J23" s="86">
        <f t="shared" si="0"/>
        <v>0</v>
      </c>
    </row>
    <row r="24" spans="2:10" ht="12.75">
      <c r="B24" s="84">
        <v>8</v>
      </c>
      <c r="C24" s="3"/>
      <c r="D24" s="107"/>
      <c r="E24" s="108"/>
      <c r="F24" s="108"/>
      <c r="G24" s="109"/>
      <c r="H24" s="20"/>
      <c r="I24" s="85">
        <f>IF(H$5+SUM(H$17:H24)&gt;20000,H$13,H$12)</f>
        <v>3.73</v>
      </c>
      <c r="J24" s="86">
        <f t="shared" si="0"/>
        <v>0</v>
      </c>
    </row>
    <row r="25" spans="2:10" ht="12.75">
      <c r="B25" s="84">
        <v>9</v>
      </c>
      <c r="C25" s="3"/>
      <c r="D25" s="107"/>
      <c r="E25" s="108"/>
      <c r="F25" s="108"/>
      <c r="G25" s="109"/>
      <c r="H25" s="20"/>
      <c r="I25" s="85">
        <f>IF(H$5+SUM(H$17:H25)&gt;20000,H$13,H$12)</f>
        <v>3.73</v>
      </c>
      <c r="J25" s="86">
        <f t="shared" si="0"/>
        <v>0</v>
      </c>
    </row>
    <row r="26" spans="2:10" ht="12.75">
      <c r="B26" s="84">
        <v>10</v>
      </c>
      <c r="C26" s="3"/>
      <c r="D26" s="107"/>
      <c r="E26" s="108"/>
      <c r="F26" s="108"/>
      <c r="G26" s="109"/>
      <c r="H26" s="20"/>
      <c r="I26" s="85">
        <f>IF(H$5+SUM(H$17:H26)&gt;20000,H$13,H$12)</f>
        <v>3.73</v>
      </c>
      <c r="J26" s="86">
        <f t="shared" si="0"/>
        <v>0</v>
      </c>
    </row>
    <row r="27" spans="2:10" ht="12.75">
      <c r="B27" s="84">
        <v>11</v>
      </c>
      <c r="C27" s="3"/>
      <c r="D27" s="107"/>
      <c r="E27" s="108"/>
      <c r="F27" s="108"/>
      <c r="G27" s="109"/>
      <c r="H27" s="20"/>
      <c r="I27" s="85">
        <f>IF(H$5+SUM(H$17:H27)&gt;20000,H$13,H$12)</f>
        <v>3.73</v>
      </c>
      <c r="J27" s="86">
        <f t="shared" si="0"/>
        <v>0</v>
      </c>
    </row>
    <row r="28" spans="2:10" ht="12.75">
      <c r="B28" s="84">
        <v>12</v>
      </c>
      <c r="C28" s="3"/>
      <c r="D28" s="107"/>
      <c r="E28" s="108"/>
      <c r="F28" s="108"/>
      <c r="G28" s="109"/>
      <c r="H28" s="20"/>
      <c r="I28" s="85">
        <f>IF(H$5+SUM(H$17:H28)&gt;20000,H$13,H$12)</f>
        <v>3.73</v>
      </c>
      <c r="J28" s="86">
        <f t="shared" si="0"/>
        <v>0</v>
      </c>
    </row>
    <row r="29" spans="2:10" ht="12.75">
      <c r="B29" s="84">
        <v>13</v>
      </c>
      <c r="C29" s="3"/>
      <c r="D29" s="107"/>
      <c r="E29" s="108"/>
      <c r="F29" s="108"/>
      <c r="G29" s="109"/>
      <c r="H29" s="20"/>
      <c r="I29" s="85">
        <f>IF(H$5+SUM(H$17:H29)&gt;20000,H$13,H$12)</f>
        <v>3.73</v>
      </c>
      <c r="J29" s="86">
        <f t="shared" si="0"/>
        <v>0</v>
      </c>
    </row>
    <row r="30" spans="2:10" ht="12.75">
      <c r="B30" s="84">
        <v>14</v>
      </c>
      <c r="C30" s="3"/>
      <c r="D30" s="107"/>
      <c r="E30" s="108"/>
      <c r="F30" s="108"/>
      <c r="G30" s="109"/>
      <c r="H30" s="20"/>
      <c r="I30" s="85">
        <f>IF(H$5+SUM(H$17:H30)&gt;20000,H$13,H$12)</f>
        <v>3.73</v>
      </c>
      <c r="J30" s="86">
        <f t="shared" si="0"/>
        <v>0</v>
      </c>
    </row>
    <row r="31" spans="2:10" ht="12.75">
      <c r="B31" s="84">
        <v>15</v>
      </c>
      <c r="C31" s="3"/>
      <c r="D31" s="107"/>
      <c r="E31" s="108"/>
      <c r="F31" s="108"/>
      <c r="G31" s="109"/>
      <c r="H31" s="20"/>
      <c r="I31" s="85">
        <f>IF(H$5+SUM(H$17:H31)&gt;20000,H$13,H$12)</f>
        <v>3.73</v>
      </c>
      <c r="J31" s="86">
        <f t="shared" si="0"/>
        <v>0</v>
      </c>
    </row>
    <row r="32" spans="2:10" ht="12.75">
      <c r="B32" s="84">
        <v>16</v>
      </c>
      <c r="C32" s="3"/>
      <c r="D32" s="107"/>
      <c r="E32" s="108"/>
      <c r="F32" s="108"/>
      <c r="G32" s="109"/>
      <c r="H32" s="20"/>
      <c r="I32" s="85">
        <f>IF(H$5+SUM(H$17:H32)&gt;20000,H$13,H$12)</f>
        <v>3.73</v>
      </c>
      <c r="J32" s="86">
        <f t="shared" si="0"/>
        <v>0</v>
      </c>
    </row>
    <row r="33" spans="2:10" ht="12.75">
      <c r="B33" s="84">
        <v>17</v>
      </c>
      <c r="C33" s="3"/>
      <c r="D33" s="107"/>
      <c r="E33" s="108"/>
      <c r="F33" s="108"/>
      <c r="G33" s="109"/>
      <c r="H33" s="20"/>
      <c r="I33" s="85">
        <f>IF(H$5+SUM(H$17:H33)&gt;20000,H$13,H$12)</f>
        <v>3.73</v>
      </c>
      <c r="J33" s="86">
        <f t="shared" si="0"/>
        <v>0</v>
      </c>
    </row>
    <row r="34" spans="2:10" ht="12.75">
      <c r="B34" s="84">
        <v>18</v>
      </c>
      <c r="C34" s="3"/>
      <c r="D34" s="107"/>
      <c r="E34" s="108"/>
      <c r="F34" s="108"/>
      <c r="G34" s="109"/>
      <c r="H34" s="20"/>
      <c r="I34" s="85">
        <f>IF(H$5+SUM(H$17:H34)&gt;20000,H$13,H$12)</f>
        <v>3.73</v>
      </c>
      <c r="J34" s="86">
        <f t="shared" si="0"/>
        <v>0</v>
      </c>
    </row>
    <row r="35" spans="2:10" ht="12.75">
      <c r="B35" s="84">
        <v>19</v>
      </c>
      <c r="C35" s="3"/>
      <c r="D35" s="107"/>
      <c r="E35" s="108"/>
      <c r="F35" s="108"/>
      <c r="G35" s="109"/>
      <c r="H35" s="20"/>
      <c r="I35" s="85">
        <f>IF(H$5+SUM(H$17:H35)&gt;20000,H$13,H$12)</f>
        <v>3.73</v>
      </c>
      <c r="J35" s="86">
        <f t="shared" si="0"/>
        <v>0</v>
      </c>
    </row>
    <row r="36" spans="2:10" ht="12.75">
      <c r="B36" s="84">
        <v>20</v>
      </c>
      <c r="C36" s="3"/>
      <c r="D36" s="16"/>
      <c r="E36" s="17"/>
      <c r="F36" s="17"/>
      <c r="G36" s="18"/>
      <c r="H36" s="20"/>
      <c r="I36" s="85">
        <f>IF(H$5+SUM(H$17:H36)&gt;20000,H$13,H$12)</f>
        <v>3.73</v>
      </c>
      <c r="J36" s="86">
        <f t="shared" si="0"/>
        <v>0</v>
      </c>
    </row>
    <row r="37" spans="2:10" ht="12.75">
      <c r="B37" s="84">
        <v>21</v>
      </c>
      <c r="C37" s="3"/>
      <c r="D37" s="16"/>
      <c r="E37" s="17"/>
      <c r="F37" s="17"/>
      <c r="G37" s="18"/>
      <c r="H37" s="20"/>
      <c r="I37" s="85">
        <f>IF(H$5+SUM(H$17:H37)&gt;20000,H$13,H$12)</f>
        <v>3.73</v>
      </c>
      <c r="J37" s="86">
        <f t="shared" si="0"/>
        <v>0</v>
      </c>
    </row>
    <row r="38" spans="2:10" ht="12.75">
      <c r="B38" s="84">
        <v>22</v>
      </c>
      <c r="C38" s="3"/>
      <c r="D38" s="16"/>
      <c r="E38" s="17"/>
      <c r="F38" s="17"/>
      <c r="G38" s="18"/>
      <c r="H38" s="20"/>
      <c r="I38" s="85">
        <f>IF(H$5+SUM(H$17:H38)&gt;20000,H$13,H$12)</f>
        <v>3.73</v>
      </c>
      <c r="J38" s="86">
        <f t="shared" si="0"/>
        <v>0</v>
      </c>
    </row>
    <row r="39" spans="2:10" ht="12.75">
      <c r="B39" s="84">
        <v>23</v>
      </c>
      <c r="C39" s="3"/>
      <c r="D39" s="16"/>
      <c r="E39" s="17"/>
      <c r="F39" s="17"/>
      <c r="G39" s="18"/>
      <c r="H39" s="20"/>
      <c r="I39" s="85">
        <f>IF(H$5+SUM(H$17:H39)&gt;20000,H$13,H$12)</f>
        <v>3.73</v>
      </c>
      <c r="J39" s="86">
        <f t="shared" si="0"/>
        <v>0</v>
      </c>
    </row>
    <row r="40" spans="2:10" ht="12.75">
      <c r="B40" s="84">
        <v>24</v>
      </c>
      <c r="C40" s="3"/>
      <c r="D40" s="16"/>
      <c r="E40" s="17"/>
      <c r="F40" s="17"/>
      <c r="G40" s="18"/>
      <c r="H40" s="20"/>
      <c r="I40" s="85">
        <f>IF(H$5+SUM(H$17:H40)&gt;20000,H$13,H$12)</f>
        <v>3.73</v>
      </c>
      <c r="J40" s="86">
        <f t="shared" si="0"/>
        <v>0</v>
      </c>
    </row>
    <row r="41" spans="2:10" ht="12.75">
      <c r="B41" s="84">
        <v>25</v>
      </c>
      <c r="C41" s="3"/>
      <c r="D41" s="16"/>
      <c r="E41" s="17"/>
      <c r="F41" s="17"/>
      <c r="G41" s="18"/>
      <c r="H41" s="20"/>
      <c r="I41" s="85">
        <f>IF(H$5+SUM(H$17:H41)&gt;20000,H$13,H$12)</f>
        <v>3.73</v>
      </c>
      <c r="J41" s="86">
        <f t="shared" si="0"/>
        <v>0</v>
      </c>
    </row>
    <row r="42" spans="2:10" ht="12.75">
      <c r="B42" s="84">
        <v>26</v>
      </c>
      <c r="C42" s="3"/>
      <c r="D42" s="16"/>
      <c r="E42" s="17"/>
      <c r="F42" s="17"/>
      <c r="G42" s="18"/>
      <c r="H42" s="20"/>
      <c r="I42" s="85">
        <f>IF(H$5+SUM(H$17:H42)&gt;20000,H$13,H$12)</f>
        <v>3.73</v>
      </c>
      <c r="J42" s="86">
        <f t="shared" si="0"/>
        <v>0</v>
      </c>
    </row>
    <row r="43" spans="2:10" ht="12.75">
      <c r="B43" s="84">
        <v>27</v>
      </c>
      <c r="C43" s="3"/>
      <c r="D43" s="16"/>
      <c r="E43" s="17"/>
      <c r="F43" s="17"/>
      <c r="G43" s="18"/>
      <c r="H43" s="20"/>
      <c r="I43" s="85">
        <f>IF(H$5+SUM(H$17:H43)&gt;20000,H$13,H$12)</f>
        <v>3.73</v>
      </c>
      <c r="J43" s="86">
        <f t="shared" si="0"/>
        <v>0</v>
      </c>
    </row>
    <row r="44" spans="2:10" ht="12.75">
      <c r="B44" s="84">
        <v>28</v>
      </c>
      <c r="C44" s="3"/>
      <c r="D44" s="16"/>
      <c r="E44" s="17"/>
      <c r="F44" s="17"/>
      <c r="G44" s="18"/>
      <c r="H44" s="20"/>
      <c r="I44" s="85">
        <f>IF(H$5+SUM(H$17:H44)&gt;20000,H$13,H$12)</f>
        <v>3.73</v>
      </c>
      <c r="J44" s="86">
        <f t="shared" si="0"/>
        <v>0</v>
      </c>
    </row>
    <row r="45" spans="2:10" ht="12.75">
      <c r="B45" s="84">
        <v>29</v>
      </c>
      <c r="C45" s="3"/>
      <c r="D45" s="16"/>
      <c r="E45" s="17"/>
      <c r="F45" s="17"/>
      <c r="G45" s="18"/>
      <c r="H45" s="20"/>
      <c r="I45" s="85">
        <f>IF(H$5+SUM(H$17:H45)&gt;20000,H$13,H$12)</f>
        <v>3.73</v>
      </c>
      <c r="J45" s="86">
        <f t="shared" si="0"/>
        <v>0</v>
      </c>
    </row>
    <row r="46" spans="2:10" ht="12.75">
      <c r="B46" s="84">
        <v>30</v>
      </c>
      <c r="C46" s="3"/>
      <c r="D46" s="16"/>
      <c r="E46" s="17"/>
      <c r="F46" s="17"/>
      <c r="G46" s="18"/>
      <c r="H46" s="20"/>
      <c r="I46" s="85">
        <f>IF(H$5+SUM(H$17:H46)&gt;20000,H$13,H$12)</f>
        <v>3.73</v>
      </c>
      <c r="J46" s="86">
        <f t="shared" si="0"/>
        <v>0</v>
      </c>
    </row>
    <row r="47" spans="2:10" ht="12.75">
      <c r="B47" s="84">
        <v>31</v>
      </c>
      <c r="C47" s="3"/>
      <c r="D47" s="16"/>
      <c r="E47" s="17"/>
      <c r="F47" s="17"/>
      <c r="G47" s="18"/>
      <c r="H47" s="20"/>
      <c r="I47" s="85">
        <f>IF(H$5+SUM(H$17:H47)&gt;20000,H$13,H$12)</f>
        <v>3.73</v>
      </c>
      <c r="J47" s="86">
        <f t="shared" si="0"/>
        <v>0</v>
      </c>
    </row>
    <row r="48" spans="2:10" ht="12.75">
      <c r="B48" s="84">
        <v>32</v>
      </c>
      <c r="C48" s="3"/>
      <c r="D48" s="16"/>
      <c r="E48" s="17"/>
      <c r="F48" s="17"/>
      <c r="G48" s="18"/>
      <c r="H48" s="20"/>
      <c r="I48" s="85">
        <f>IF(H$5+SUM(H$17:H48)&gt;20000,H$13,H$12)</f>
        <v>3.73</v>
      </c>
      <c r="J48" s="86">
        <f t="shared" si="0"/>
        <v>0</v>
      </c>
    </row>
    <row r="49" spans="2:10" ht="12.75">
      <c r="B49" s="84">
        <v>33</v>
      </c>
      <c r="C49" s="3"/>
      <c r="D49" s="16"/>
      <c r="E49" s="17"/>
      <c r="F49" s="17"/>
      <c r="G49" s="18"/>
      <c r="H49" s="20"/>
      <c r="I49" s="85">
        <f>IF(H$5+SUM(H$17:H49)&gt;20000,H$13,H$12)</f>
        <v>3.73</v>
      </c>
      <c r="J49" s="86">
        <f t="shared" si="0"/>
        <v>0</v>
      </c>
    </row>
    <row r="50" spans="2:10" ht="12.75">
      <c r="B50" s="84">
        <v>34</v>
      </c>
      <c r="C50" s="3"/>
      <c r="D50" s="16"/>
      <c r="E50" s="17"/>
      <c r="F50" s="17"/>
      <c r="G50" s="18"/>
      <c r="H50" s="20"/>
      <c r="I50" s="85">
        <f>IF(H$5+SUM(H$17:H50)&gt;20000,H$13,H$12)</f>
        <v>3.73</v>
      </c>
      <c r="J50" s="86">
        <f t="shared" si="0"/>
        <v>0</v>
      </c>
    </row>
    <row r="51" spans="2:10" ht="12.75">
      <c r="B51" s="84">
        <v>35</v>
      </c>
      <c r="C51" s="3"/>
      <c r="D51" s="16"/>
      <c r="E51" s="17"/>
      <c r="F51" s="17"/>
      <c r="G51" s="18"/>
      <c r="H51" s="20"/>
      <c r="I51" s="85">
        <f>IF(H$5+SUM(H$17:H51)&gt;20000,H$13,H$12)</f>
        <v>3.73</v>
      </c>
      <c r="J51" s="86">
        <f t="shared" si="0"/>
        <v>0</v>
      </c>
    </row>
    <row r="52" spans="2:10" ht="12.75">
      <c r="B52" s="84">
        <v>36</v>
      </c>
      <c r="C52" s="3"/>
      <c r="D52" s="16"/>
      <c r="E52" s="17"/>
      <c r="F52" s="17"/>
      <c r="G52" s="18"/>
      <c r="H52" s="20"/>
      <c r="I52" s="85">
        <f>IF(H$5+SUM(H$17:H52)&gt;20000,H$13,H$12)</f>
        <v>3.73</v>
      </c>
      <c r="J52" s="86">
        <f t="shared" si="0"/>
        <v>0</v>
      </c>
    </row>
    <row r="53" spans="2:10" ht="12.75">
      <c r="B53" s="84">
        <v>37</v>
      </c>
      <c r="C53" s="3"/>
      <c r="D53" s="16"/>
      <c r="E53" s="17"/>
      <c r="F53" s="17"/>
      <c r="G53" s="18"/>
      <c r="H53" s="20"/>
      <c r="I53" s="85">
        <f>IF(H$5+SUM(H$17:H53)&gt;20000,H$13,H$12)</f>
        <v>3.73</v>
      </c>
      <c r="J53" s="86">
        <f t="shared" si="0"/>
        <v>0</v>
      </c>
    </row>
    <row r="54" spans="2:10" ht="12.75">
      <c r="B54" s="84">
        <v>38</v>
      </c>
      <c r="C54" s="3"/>
      <c r="D54" s="16"/>
      <c r="E54" s="17"/>
      <c r="F54" s="17"/>
      <c r="G54" s="18"/>
      <c r="H54" s="20"/>
      <c r="I54" s="85">
        <f>IF(H$5+SUM(H$17:H54)&gt;20000,H$13,H$12)</f>
        <v>3.73</v>
      </c>
      <c r="J54" s="86">
        <f t="shared" si="0"/>
        <v>0</v>
      </c>
    </row>
    <row r="55" spans="2:10" ht="12.75">
      <c r="B55" s="84">
        <v>39</v>
      </c>
      <c r="C55" s="3"/>
      <c r="D55" s="16"/>
      <c r="E55" s="17"/>
      <c r="F55" s="17"/>
      <c r="G55" s="18"/>
      <c r="H55" s="20"/>
      <c r="I55" s="85">
        <f>IF(H$5+SUM(H$17:H55)&gt;20000,H$13,H$12)</f>
        <v>3.73</v>
      </c>
      <c r="J55" s="86">
        <f t="shared" si="0"/>
        <v>0</v>
      </c>
    </row>
    <row r="56" spans="2:10" ht="12.75">
      <c r="B56" s="84">
        <v>40</v>
      </c>
      <c r="C56" s="3"/>
      <c r="D56" s="107"/>
      <c r="E56" s="108"/>
      <c r="F56" s="108"/>
      <c r="G56" s="109"/>
      <c r="H56" s="20"/>
      <c r="I56" s="85">
        <f>IF(H$5+SUM(H$17:H56)&gt;20000,H$13,H$12)</f>
        <v>3.73</v>
      </c>
      <c r="J56" s="86">
        <f t="shared" si="0"/>
        <v>0</v>
      </c>
    </row>
    <row r="57" spans="8:10" ht="13.5" thickBot="1">
      <c r="H57" s="87"/>
      <c r="I57" s="87"/>
      <c r="J57" s="88"/>
    </row>
    <row r="58" spans="2:10" ht="13.5" thickBot="1">
      <c r="B58" s="89"/>
      <c r="C58" s="90" t="s">
        <v>5</v>
      </c>
      <c r="D58" s="90"/>
      <c r="E58" s="90"/>
      <c r="F58" s="90"/>
      <c r="G58" s="90"/>
      <c r="H58" s="90"/>
      <c r="I58" s="90"/>
      <c r="J58" s="91">
        <f>SUM(J17:J57)</f>
        <v>0</v>
      </c>
    </row>
    <row r="60" spans="3:8" ht="12.75">
      <c r="C60" s="33" t="s">
        <v>8</v>
      </c>
      <c r="H60" s="33" t="s">
        <v>8</v>
      </c>
    </row>
    <row r="61" spans="3:8" ht="12.75">
      <c r="C61" s="33" t="s">
        <v>13</v>
      </c>
      <c r="H61" s="33" t="s">
        <v>14</v>
      </c>
    </row>
    <row r="63" spans="3:8" ht="12.75">
      <c r="C63" s="33" t="s">
        <v>15</v>
      </c>
      <c r="G63" s="92" t="s">
        <v>74</v>
      </c>
      <c r="H63" s="33" t="s">
        <v>16</v>
      </c>
    </row>
  </sheetData>
  <sheetProtection password="F408" sheet="1" objects="1" scenarios="1"/>
  <mergeCells count="21">
    <mergeCell ref="D27:G27"/>
    <mergeCell ref="D25:G25"/>
    <mergeCell ref="D21:G21"/>
    <mergeCell ref="D29:G29"/>
    <mergeCell ref="D23:G23"/>
    <mergeCell ref="D30:G30"/>
    <mergeCell ref="D24:G24"/>
    <mergeCell ref="D28:G28"/>
    <mergeCell ref="A2:K2"/>
    <mergeCell ref="D17:G17"/>
    <mergeCell ref="D18:G18"/>
    <mergeCell ref="D19:G19"/>
    <mergeCell ref="D26:G26"/>
    <mergeCell ref="D20:G20"/>
    <mergeCell ref="D22:G22"/>
    <mergeCell ref="D56:G56"/>
    <mergeCell ref="D32:G32"/>
    <mergeCell ref="D33:G33"/>
    <mergeCell ref="D34:G34"/>
    <mergeCell ref="D35:G35"/>
    <mergeCell ref="D31:G31"/>
  </mergeCells>
  <printOptions horizontalCentered="1"/>
  <pageMargins left="0.7874015748031497" right="0.3937007874015748" top="1.220472440944882" bottom="0.5511811023622047" header="0" footer="0"/>
  <pageSetup fitToHeight="1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00390625" style="33" customWidth="1"/>
    <col min="2" max="2" width="2.8515625" style="33" customWidth="1"/>
    <col min="3" max="3" width="9.140625" style="33" customWidth="1"/>
    <col min="4" max="4" width="14.28125" style="33" customWidth="1"/>
    <col min="5" max="5" width="13.8515625" style="33" customWidth="1"/>
    <col min="6" max="6" width="2.8515625" style="33" customWidth="1"/>
    <col min="7" max="7" width="43.421875" style="33" customWidth="1"/>
    <col min="8" max="9" width="10.00390625" style="33" customWidth="1"/>
    <col min="10" max="10" width="12.00390625" style="33" customWidth="1"/>
    <col min="11" max="11" width="2.8515625" style="33" customWidth="1"/>
    <col min="12" max="16384" width="9.140625" style="33" customWidth="1"/>
  </cols>
  <sheetData>
    <row r="2" spans="1:11" ht="23.25">
      <c r="A2" s="106" t="str">
        <f>'Kørselsgodtg.januar'!A2</f>
        <v>Skattefri kørselsgodtgørelse år 2023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2:9" ht="12.75">
      <c r="B4" s="33" t="s">
        <v>17</v>
      </c>
      <c r="H4" s="71"/>
      <c r="I4" s="45"/>
    </row>
    <row r="5" spans="3:9" ht="12.75">
      <c r="C5" s="33" t="s">
        <v>1</v>
      </c>
      <c r="D5" s="33">
        <f>'Kørselsgodtg.januar'!D5</f>
        <v>0</v>
      </c>
      <c r="F5" s="37"/>
      <c r="G5" s="33" t="s">
        <v>38</v>
      </c>
      <c r="H5" s="93">
        <f>'mrs.'!H7</f>
        <v>0</v>
      </c>
      <c r="I5" s="72"/>
    </row>
    <row r="6" spans="3:9" ht="12.75">
      <c r="C6" s="33" t="s">
        <v>0</v>
      </c>
      <c r="D6" s="33">
        <f>'Kørselsgodtg.januar'!D6</f>
        <v>0</v>
      </c>
      <c r="F6" s="37"/>
      <c r="G6" s="38" t="s">
        <v>11</v>
      </c>
      <c r="H6" s="73">
        <f>SUM(H17:H56)</f>
        <v>0</v>
      </c>
      <c r="I6" s="72"/>
    </row>
    <row r="7" spans="3:9" ht="12.75">
      <c r="C7" s="33" t="s">
        <v>2</v>
      </c>
      <c r="D7" s="33">
        <f>'Kørselsgodtg.januar'!D7</f>
        <v>0</v>
      </c>
      <c r="F7" s="37"/>
      <c r="G7" s="38" t="s">
        <v>12</v>
      </c>
      <c r="H7" s="74">
        <f>SUM(H5:H6)</f>
        <v>0</v>
      </c>
      <c r="I7" s="75"/>
    </row>
    <row r="8" spans="3:8" ht="12.75">
      <c r="C8" s="33" t="str">
        <f>'Kørselsgodtg.januar'!C8</f>
        <v>Reg. nr.</v>
      </c>
      <c r="D8" s="33">
        <f>'Kørselsgodtg.januar'!D8</f>
        <v>0</v>
      </c>
      <c r="G8" s="76" t="str">
        <f>IF(H7&lt;20000,"sats 1 vil blive anvendt indtil du har kørt km. 20.000 i år","")</f>
        <v>sats 1 vil blive anvendt indtil du har kørt km. 20.000 i år</v>
      </c>
      <c r="H8" s="77"/>
    </row>
    <row r="9" spans="7:8" ht="12.75">
      <c r="G9" s="78">
        <f>IF(H7&gt;=20000,"SATS 2 VIL BLIVE ANVENDT RESTEN AF ÅRET","")</f>
      </c>
      <c r="H9" s="77"/>
    </row>
    <row r="10" spans="7:8" ht="12.75">
      <c r="G10" s="79">
        <f>IF(H7&gt;=20000,"(fordel km.antal manuelt ved overskrivelsen af kørte km. 20.000)","")</f>
      </c>
      <c r="H10" s="77"/>
    </row>
    <row r="11" ht="12.75">
      <c r="G11" s="33" t="str">
        <f>'Kørselsgodtg.januar'!G12</f>
        <v>Kørselssatser fra Skat:</v>
      </c>
    </row>
    <row r="12" spans="2:8" ht="12.75">
      <c r="B12" s="33" t="s">
        <v>42</v>
      </c>
      <c r="D12" s="80" t="s">
        <v>44</v>
      </c>
      <c r="G12" s="33" t="s">
        <v>9</v>
      </c>
      <c r="H12" s="81">
        <f>'Kørselsgodtg.januar'!H13</f>
        <v>3.73</v>
      </c>
    </row>
    <row r="13" spans="7:8" ht="12.75">
      <c r="G13" s="33" t="s">
        <v>10</v>
      </c>
      <c r="H13" s="81">
        <f>'Kørselsgodtg.januar'!H14</f>
        <v>2.19</v>
      </c>
    </row>
    <row r="15" spans="2:10" ht="12.75">
      <c r="B15" s="33" t="s">
        <v>3</v>
      </c>
      <c r="H15" s="71"/>
      <c r="I15" s="71" t="s">
        <v>20</v>
      </c>
      <c r="J15" s="71" t="s">
        <v>6</v>
      </c>
    </row>
    <row r="16" spans="3:10" ht="12.75">
      <c r="C16" s="82" t="s">
        <v>4</v>
      </c>
      <c r="D16" s="82" t="s">
        <v>18</v>
      </c>
      <c r="E16" s="83"/>
      <c r="F16" s="71"/>
      <c r="H16" s="71" t="s">
        <v>41</v>
      </c>
      <c r="I16" s="71" t="s">
        <v>19</v>
      </c>
      <c r="J16" s="71" t="s">
        <v>7</v>
      </c>
    </row>
    <row r="17" spans="2:10" ht="12.75">
      <c r="B17" s="84">
        <v>1</v>
      </c>
      <c r="C17" s="2"/>
      <c r="D17" s="107"/>
      <c r="E17" s="108"/>
      <c r="F17" s="108"/>
      <c r="G17" s="109"/>
      <c r="H17" s="20"/>
      <c r="I17" s="85">
        <f>IF(H$5+SUM(H$17:H17)&gt;20000,H$13,H$12)</f>
        <v>3.73</v>
      </c>
      <c r="J17" s="86">
        <f aca="true" t="shared" si="0" ref="J17:J56">H17*I17</f>
        <v>0</v>
      </c>
    </row>
    <row r="18" spans="2:10" ht="12.75">
      <c r="B18" s="84">
        <v>2</v>
      </c>
      <c r="C18" s="3"/>
      <c r="D18" s="107"/>
      <c r="E18" s="108"/>
      <c r="F18" s="108"/>
      <c r="G18" s="109"/>
      <c r="H18" s="20"/>
      <c r="I18" s="85">
        <f>IF(H$5+SUM(H$17:H18)&gt;20000,H$13,H$12)</f>
        <v>3.73</v>
      </c>
      <c r="J18" s="86">
        <f t="shared" si="0"/>
        <v>0</v>
      </c>
    </row>
    <row r="19" spans="2:10" ht="12.75">
      <c r="B19" s="84">
        <v>3</v>
      </c>
      <c r="C19" s="3"/>
      <c r="D19" s="107"/>
      <c r="E19" s="108"/>
      <c r="F19" s="108"/>
      <c r="G19" s="109"/>
      <c r="H19" s="20"/>
      <c r="I19" s="85">
        <f>IF(H$5+SUM(H$17:H19)&gt;20000,H$13,H$12)</f>
        <v>3.73</v>
      </c>
      <c r="J19" s="86">
        <f t="shared" si="0"/>
        <v>0</v>
      </c>
    </row>
    <row r="20" spans="2:10" ht="12.75">
      <c r="B20" s="84">
        <v>4</v>
      </c>
      <c r="C20" s="3"/>
      <c r="D20" s="107"/>
      <c r="E20" s="108"/>
      <c r="F20" s="108"/>
      <c r="G20" s="109"/>
      <c r="H20" s="20"/>
      <c r="I20" s="85">
        <f>IF(H$5+SUM(H$17:H20)&gt;20000,H$13,H$12)</f>
        <v>3.73</v>
      </c>
      <c r="J20" s="86">
        <f t="shared" si="0"/>
        <v>0</v>
      </c>
    </row>
    <row r="21" spans="2:10" ht="12.75">
      <c r="B21" s="84">
        <v>5</v>
      </c>
      <c r="C21" s="3"/>
      <c r="D21" s="110"/>
      <c r="E21" s="111"/>
      <c r="F21" s="111"/>
      <c r="G21" s="112"/>
      <c r="H21" s="20"/>
      <c r="I21" s="85">
        <f>IF(H$5+SUM(H$17:H21)&gt;20000,H$13,H$12)</f>
        <v>3.73</v>
      </c>
      <c r="J21" s="86">
        <f t="shared" si="0"/>
        <v>0</v>
      </c>
    </row>
    <row r="22" spans="2:10" ht="12.75">
      <c r="B22" s="84">
        <v>6</v>
      </c>
      <c r="C22" s="3"/>
      <c r="D22" s="107"/>
      <c r="E22" s="108"/>
      <c r="F22" s="108"/>
      <c r="G22" s="109"/>
      <c r="H22" s="20"/>
      <c r="I22" s="85">
        <f>IF(H$5+SUM(H$17:H22)&gt;20000,H$13,H$12)</f>
        <v>3.73</v>
      </c>
      <c r="J22" s="86">
        <f t="shared" si="0"/>
        <v>0</v>
      </c>
    </row>
    <row r="23" spans="2:10" ht="12.75">
      <c r="B23" s="84">
        <v>7</v>
      </c>
      <c r="C23" s="3"/>
      <c r="D23" s="107"/>
      <c r="E23" s="108"/>
      <c r="F23" s="108"/>
      <c r="G23" s="109"/>
      <c r="H23" s="20"/>
      <c r="I23" s="85">
        <f>IF(H$5+SUM(H$17:H23)&gt;20000,H$13,H$12)</f>
        <v>3.73</v>
      </c>
      <c r="J23" s="86">
        <f t="shared" si="0"/>
        <v>0</v>
      </c>
    </row>
    <row r="24" spans="2:10" ht="12.75">
      <c r="B24" s="84">
        <v>8</v>
      </c>
      <c r="C24" s="3"/>
      <c r="D24" s="107"/>
      <c r="E24" s="108"/>
      <c r="F24" s="108"/>
      <c r="G24" s="109"/>
      <c r="H24" s="20"/>
      <c r="I24" s="85">
        <f>IF(H$5+SUM(H$17:H24)&gt;20000,H$13,H$12)</f>
        <v>3.73</v>
      </c>
      <c r="J24" s="86">
        <f t="shared" si="0"/>
        <v>0</v>
      </c>
    </row>
    <row r="25" spans="2:10" ht="12.75">
      <c r="B25" s="84">
        <v>9</v>
      </c>
      <c r="C25" s="3"/>
      <c r="D25" s="107"/>
      <c r="E25" s="108"/>
      <c r="F25" s="108"/>
      <c r="G25" s="109"/>
      <c r="H25" s="20"/>
      <c r="I25" s="85">
        <f>IF(H$5+SUM(H$17:H25)&gt;20000,H$13,H$12)</f>
        <v>3.73</v>
      </c>
      <c r="J25" s="86">
        <f t="shared" si="0"/>
        <v>0</v>
      </c>
    </row>
    <row r="26" spans="2:10" ht="12.75">
      <c r="B26" s="84">
        <v>10</v>
      </c>
      <c r="C26" s="3"/>
      <c r="D26" s="107"/>
      <c r="E26" s="108"/>
      <c r="F26" s="108"/>
      <c r="G26" s="109"/>
      <c r="H26" s="20"/>
      <c r="I26" s="85">
        <f>IF(H$5+SUM(H$17:H26)&gt;20000,H$13,H$12)</f>
        <v>3.73</v>
      </c>
      <c r="J26" s="86">
        <f t="shared" si="0"/>
        <v>0</v>
      </c>
    </row>
    <row r="27" spans="2:10" ht="12.75">
      <c r="B27" s="84">
        <v>11</v>
      </c>
      <c r="C27" s="3"/>
      <c r="D27" s="107"/>
      <c r="E27" s="108"/>
      <c r="F27" s="108"/>
      <c r="G27" s="109"/>
      <c r="H27" s="20"/>
      <c r="I27" s="85">
        <f>IF(H$5+SUM(H$17:H27)&gt;20000,H$13,H$12)</f>
        <v>3.73</v>
      </c>
      <c r="J27" s="86">
        <f t="shared" si="0"/>
        <v>0</v>
      </c>
    </row>
    <row r="28" spans="2:10" ht="12.75">
      <c r="B28" s="84">
        <v>12</v>
      </c>
      <c r="C28" s="3"/>
      <c r="D28" s="107"/>
      <c r="E28" s="108"/>
      <c r="F28" s="108"/>
      <c r="G28" s="109"/>
      <c r="H28" s="20"/>
      <c r="I28" s="85">
        <f>IF(H$5+SUM(H$17:H28)&gt;20000,H$13,H$12)</f>
        <v>3.73</v>
      </c>
      <c r="J28" s="86">
        <f t="shared" si="0"/>
        <v>0</v>
      </c>
    </row>
    <row r="29" spans="2:10" ht="12.75">
      <c r="B29" s="84">
        <v>13</v>
      </c>
      <c r="C29" s="3"/>
      <c r="D29" s="107"/>
      <c r="E29" s="108"/>
      <c r="F29" s="108"/>
      <c r="G29" s="109"/>
      <c r="H29" s="20"/>
      <c r="I29" s="85">
        <f>IF(H$5+SUM(H$17:H29)&gt;20000,H$13,H$12)</f>
        <v>3.73</v>
      </c>
      <c r="J29" s="86">
        <f t="shared" si="0"/>
        <v>0</v>
      </c>
    </row>
    <row r="30" spans="2:10" ht="12.75">
      <c r="B30" s="84">
        <v>14</v>
      </c>
      <c r="C30" s="3"/>
      <c r="D30" s="107"/>
      <c r="E30" s="108"/>
      <c r="F30" s="108"/>
      <c r="G30" s="109"/>
      <c r="H30" s="20"/>
      <c r="I30" s="85">
        <f>IF(H$5+SUM(H$17:H30)&gt;20000,H$13,H$12)</f>
        <v>3.73</v>
      </c>
      <c r="J30" s="86">
        <f t="shared" si="0"/>
        <v>0</v>
      </c>
    </row>
    <row r="31" spans="2:10" ht="12.75">
      <c r="B31" s="84">
        <v>15</v>
      </c>
      <c r="C31" s="3"/>
      <c r="D31" s="107"/>
      <c r="E31" s="108"/>
      <c r="F31" s="108"/>
      <c r="G31" s="109"/>
      <c r="H31" s="20"/>
      <c r="I31" s="85">
        <f>IF(H$5+SUM(H$17:H31)&gt;20000,H$13,H$12)</f>
        <v>3.73</v>
      </c>
      <c r="J31" s="86">
        <f t="shared" si="0"/>
        <v>0</v>
      </c>
    </row>
    <row r="32" spans="2:10" ht="12.75">
      <c r="B32" s="84">
        <v>16</v>
      </c>
      <c r="C32" s="3"/>
      <c r="D32" s="107"/>
      <c r="E32" s="108"/>
      <c r="F32" s="108"/>
      <c r="G32" s="109"/>
      <c r="H32" s="20"/>
      <c r="I32" s="85">
        <f>IF(H$5+SUM(H$17:H32)&gt;20000,H$13,H$12)</f>
        <v>3.73</v>
      </c>
      <c r="J32" s="86">
        <f t="shared" si="0"/>
        <v>0</v>
      </c>
    </row>
    <row r="33" spans="2:10" ht="12.75">
      <c r="B33" s="84">
        <v>17</v>
      </c>
      <c r="C33" s="3"/>
      <c r="D33" s="107"/>
      <c r="E33" s="108"/>
      <c r="F33" s="108"/>
      <c r="G33" s="109"/>
      <c r="H33" s="20"/>
      <c r="I33" s="85">
        <f>IF(H$5+SUM(H$17:H33)&gt;20000,H$13,H$12)</f>
        <v>3.73</v>
      </c>
      <c r="J33" s="86">
        <f t="shared" si="0"/>
        <v>0</v>
      </c>
    </row>
    <row r="34" spans="2:10" ht="12.75">
      <c r="B34" s="84">
        <v>18</v>
      </c>
      <c r="C34" s="3"/>
      <c r="D34" s="107"/>
      <c r="E34" s="108"/>
      <c r="F34" s="108"/>
      <c r="G34" s="109"/>
      <c r="H34" s="20"/>
      <c r="I34" s="85">
        <f>IF(H$5+SUM(H$17:H34)&gt;20000,H$13,H$12)</f>
        <v>3.73</v>
      </c>
      <c r="J34" s="86">
        <f t="shared" si="0"/>
        <v>0</v>
      </c>
    </row>
    <row r="35" spans="2:10" ht="12.75">
      <c r="B35" s="84">
        <v>19</v>
      </c>
      <c r="C35" s="3"/>
      <c r="D35" s="107"/>
      <c r="E35" s="108"/>
      <c r="F35" s="108"/>
      <c r="G35" s="109"/>
      <c r="H35" s="20"/>
      <c r="I35" s="85">
        <f>IF(H$5+SUM(H$17:H35)&gt;20000,H$13,H$12)</f>
        <v>3.73</v>
      </c>
      <c r="J35" s="86">
        <f t="shared" si="0"/>
        <v>0</v>
      </c>
    </row>
    <row r="36" spans="2:10" ht="12.75">
      <c r="B36" s="84">
        <v>20</v>
      </c>
      <c r="C36" s="3"/>
      <c r="D36" s="16"/>
      <c r="E36" s="17"/>
      <c r="F36" s="17"/>
      <c r="G36" s="18"/>
      <c r="H36" s="20"/>
      <c r="I36" s="85">
        <f>IF(H$5+SUM(H$17:H36)&gt;20000,H$13,H$12)</f>
        <v>3.73</v>
      </c>
      <c r="J36" s="86">
        <f t="shared" si="0"/>
        <v>0</v>
      </c>
    </row>
    <row r="37" spans="2:10" ht="12.75">
      <c r="B37" s="84">
        <v>21</v>
      </c>
      <c r="C37" s="3"/>
      <c r="D37" s="16"/>
      <c r="E37" s="17"/>
      <c r="F37" s="17"/>
      <c r="G37" s="18"/>
      <c r="H37" s="20"/>
      <c r="I37" s="85">
        <f>IF(H$5+SUM(H$17:H37)&gt;20000,H$13,H$12)</f>
        <v>3.73</v>
      </c>
      <c r="J37" s="86">
        <f t="shared" si="0"/>
        <v>0</v>
      </c>
    </row>
    <row r="38" spans="2:10" ht="12.75">
      <c r="B38" s="84">
        <v>22</v>
      </c>
      <c r="C38" s="3"/>
      <c r="D38" s="16"/>
      <c r="E38" s="17"/>
      <c r="F38" s="17"/>
      <c r="G38" s="18"/>
      <c r="H38" s="20"/>
      <c r="I38" s="85">
        <f>IF(H$5+SUM(H$17:H38)&gt;20000,H$13,H$12)</f>
        <v>3.73</v>
      </c>
      <c r="J38" s="86">
        <f t="shared" si="0"/>
        <v>0</v>
      </c>
    </row>
    <row r="39" spans="2:10" ht="12.75">
      <c r="B39" s="84">
        <v>23</v>
      </c>
      <c r="C39" s="3"/>
      <c r="D39" s="16"/>
      <c r="E39" s="17"/>
      <c r="F39" s="17"/>
      <c r="G39" s="18"/>
      <c r="H39" s="20"/>
      <c r="I39" s="85">
        <f>IF(H$5+SUM(H$17:H39)&gt;20000,H$13,H$12)</f>
        <v>3.73</v>
      </c>
      <c r="J39" s="86">
        <f t="shared" si="0"/>
        <v>0</v>
      </c>
    </row>
    <row r="40" spans="2:10" ht="12.75">
      <c r="B40" s="84">
        <v>24</v>
      </c>
      <c r="C40" s="3"/>
      <c r="D40" s="16"/>
      <c r="E40" s="17"/>
      <c r="F40" s="17"/>
      <c r="G40" s="18"/>
      <c r="H40" s="20"/>
      <c r="I40" s="85">
        <f>IF(H$5+SUM(H$17:H40)&gt;20000,H$13,H$12)</f>
        <v>3.73</v>
      </c>
      <c r="J40" s="86">
        <f t="shared" si="0"/>
        <v>0</v>
      </c>
    </row>
    <row r="41" spans="2:10" ht="12.75">
      <c r="B41" s="84">
        <v>25</v>
      </c>
      <c r="C41" s="3"/>
      <c r="D41" s="16"/>
      <c r="E41" s="17"/>
      <c r="F41" s="17"/>
      <c r="G41" s="18"/>
      <c r="H41" s="20"/>
      <c r="I41" s="85">
        <f>IF(H$5+SUM(H$17:H41)&gt;20000,H$13,H$12)</f>
        <v>3.73</v>
      </c>
      <c r="J41" s="86">
        <f t="shared" si="0"/>
        <v>0</v>
      </c>
    </row>
    <row r="42" spans="2:10" ht="12.75">
      <c r="B42" s="84">
        <v>26</v>
      </c>
      <c r="C42" s="3"/>
      <c r="D42" s="16"/>
      <c r="E42" s="17"/>
      <c r="F42" s="17"/>
      <c r="G42" s="18"/>
      <c r="H42" s="20"/>
      <c r="I42" s="85">
        <f>IF(H$5+SUM(H$17:H42)&gt;20000,H$13,H$12)</f>
        <v>3.73</v>
      </c>
      <c r="J42" s="86">
        <f t="shared" si="0"/>
        <v>0</v>
      </c>
    </row>
    <row r="43" spans="2:10" ht="12.75">
      <c r="B43" s="84">
        <v>27</v>
      </c>
      <c r="C43" s="3"/>
      <c r="D43" s="16"/>
      <c r="E43" s="17"/>
      <c r="F43" s="17"/>
      <c r="G43" s="18"/>
      <c r="H43" s="20"/>
      <c r="I43" s="85">
        <f>IF(H$5+SUM(H$17:H43)&gt;20000,H$13,H$12)</f>
        <v>3.73</v>
      </c>
      <c r="J43" s="86">
        <f t="shared" si="0"/>
        <v>0</v>
      </c>
    </row>
    <row r="44" spans="2:10" ht="12.75">
      <c r="B44" s="84">
        <v>28</v>
      </c>
      <c r="C44" s="3"/>
      <c r="D44" s="16"/>
      <c r="E44" s="17"/>
      <c r="F44" s="17"/>
      <c r="G44" s="18"/>
      <c r="H44" s="20"/>
      <c r="I44" s="85">
        <f>IF(H$5+SUM(H$17:H44)&gt;20000,H$13,H$12)</f>
        <v>3.73</v>
      </c>
      <c r="J44" s="86">
        <f t="shared" si="0"/>
        <v>0</v>
      </c>
    </row>
    <row r="45" spans="2:10" ht="12.75">
      <c r="B45" s="84">
        <v>29</v>
      </c>
      <c r="C45" s="3"/>
      <c r="D45" s="16"/>
      <c r="E45" s="17"/>
      <c r="F45" s="17"/>
      <c r="G45" s="18"/>
      <c r="H45" s="20"/>
      <c r="I45" s="85">
        <f>IF(H$5+SUM(H$17:H45)&gt;20000,H$13,H$12)</f>
        <v>3.73</v>
      </c>
      <c r="J45" s="86">
        <f t="shared" si="0"/>
        <v>0</v>
      </c>
    </row>
    <row r="46" spans="2:10" ht="12.75">
      <c r="B46" s="84">
        <v>30</v>
      </c>
      <c r="C46" s="3"/>
      <c r="D46" s="16"/>
      <c r="E46" s="17"/>
      <c r="F46" s="17"/>
      <c r="G46" s="18"/>
      <c r="H46" s="20"/>
      <c r="I46" s="85">
        <f>IF(H$5+SUM(H$17:H46)&gt;20000,H$13,H$12)</f>
        <v>3.73</v>
      </c>
      <c r="J46" s="86">
        <f t="shared" si="0"/>
        <v>0</v>
      </c>
    </row>
    <row r="47" spans="2:10" ht="12.75">
      <c r="B47" s="84">
        <v>31</v>
      </c>
      <c r="C47" s="3"/>
      <c r="D47" s="16"/>
      <c r="E47" s="17"/>
      <c r="F47" s="17"/>
      <c r="G47" s="18"/>
      <c r="H47" s="20"/>
      <c r="I47" s="85">
        <f>IF(H$5+SUM(H$17:H47)&gt;20000,H$13,H$12)</f>
        <v>3.73</v>
      </c>
      <c r="J47" s="86">
        <f t="shared" si="0"/>
        <v>0</v>
      </c>
    </row>
    <row r="48" spans="2:10" ht="12.75">
      <c r="B48" s="84">
        <v>32</v>
      </c>
      <c r="C48" s="3"/>
      <c r="D48" s="16"/>
      <c r="E48" s="17"/>
      <c r="F48" s="17"/>
      <c r="G48" s="18"/>
      <c r="H48" s="20"/>
      <c r="I48" s="85">
        <f>IF(H$5+SUM(H$17:H48)&gt;20000,H$13,H$12)</f>
        <v>3.73</v>
      </c>
      <c r="J48" s="86">
        <f t="shared" si="0"/>
        <v>0</v>
      </c>
    </row>
    <row r="49" spans="2:10" ht="12.75">
      <c r="B49" s="84">
        <v>33</v>
      </c>
      <c r="C49" s="3"/>
      <c r="D49" s="16"/>
      <c r="E49" s="17"/>
      <c r="F49" s="17"/>
      <c r="G49" s="18"/>
      <c r="H49" s="20"/>
      <c r="I49" s="85">
        <f>IF(H$5+SUM(H$17:H49)&gt;20000,H$13,H$12)</f>
        <v>3.73</v>
      </c>
      <c r="J49" s="86">
        <f t="shared" si="0"/>
        <v>0</v>
      </c>
    </row>
    <row r="50" spans="2:10" ht="12.75">
      <c r="B50" s="84">
        <v>34</v>
      </c>
      <c r="C50" s="3"/>
      <c r="D50" s="16"/>
      <c r="E50" s="17"/>
      <c r="F50" s="17"/>
      <c r="G50" s="18"/>
      <c r="H50" s="20"/>
      <c r="I50" s="85">
        <f>IF(H$5+SUM(H$17:H50)&gt;20000,H$13,H$12)</f>
        <v>3.73</v>
      </c>
      <c r="J50" s="86">
        <f t="shared" si="0"/>
        <v>0</v>
      </c>
    </row>
    <row r="51" spans="2:10" ht="12.75">
      <c r="B51" s="84">
        <v>35</v>
      </c>
      <c r="C51" s="3"/>
      <c r="D51" s="16"/>
      <c r="E51" s="17"/>
      <c r="F51" s="17"/>
      <c r="G51" s="18"/>
      <c r="H51" s="20"/>
      <c r="I51" s="85">
        <f>IF(H$5+SUM(H$17:H51)&gt;20000,H$13,H$12)</f>
        <v>3.73</v>
      </c>
      <c r="J51" s="86">
        <f t="shared" si="0"/>
        <v>0</v>
      </c>
    </row>
    <row r="52" spans="2:10" ht="12.75">
      <c r="B52" s="84">
        <v>36</v>
      </c>
      <c r="C52" s="3"/>
      <c r="D52" s="16"/>
      <c r="E52" s="17"/>
      <c r="F52" s="17"/>
      <c r="G52" s="18"/>
      <c r="H52" s="20"/>
      <c r="I52" s="85">
        <f>IF(H$5+SUM(H$17:H52)&gt;20000,H$13,H$12)</f>
        <v>3.73</v>
      </c>
      <c r="J52" s="86">
        <f t="shared" si="0"/>
        <v>0</v>
      </c>
    </row>
    <row r="53" spans="2:10" ht="12.75">
      <c r="B53" s="84">
        <v>37</v>
      </c>
      <c r="C53" s="3"/>
      <c r="D53" s="16"/>
      <c r="E53" s="17"/>
      <c r="F53" s="17"/>
      <c r="G53" s="18"/>
      <c r="H53" s="20"/>
      <c r="I53" s="85">
        <f>IF(H$5+SUM(H$17:H53)&gt;20000,H$13,H$12)</f>
        <v>3.73</v>
      </c>
      <c r="J53" s="86">
        <f t="shared" si="0"/>
        <v>0</v>
      </c>
    </row>
    <row r="54" spans="2:10" ht="12.75">
      <c r="B54" s="84">
        <v>38</v>
      </c>
      <c r="C54" s="3"/>
      <c r="D54" s="16"/>
      <c r="E54" s="17"/>
      <c r="F54" s="17"/>
      <c r="G54" s="18"/>
      <c r="H54" s="20"/>
      <c r="I54" s="85">
        <f>IF(H$5+SUM(H$17:H54)&gt;20000,H$13,H$12)</f>
        <v>3.73</v>
      </c>
      <c r="J54" s="86">
        <f t="shared" si="0"/>
        <v>0</v>
      </c>
    </row>
    <row r="55" spans="2:10" ht="12.75">
      <c r="B55" s="84">
        <v>39</v>
      </c>
      <c r="C55" s="3"/>
      <c r="D55" s="16"/>
      <c r="E55" s="17"/>
      <c r="F55" s="17"/>
      <c r="G55" s="18"/>
      <c r="H55" s="20"/>
      <c r="I55" s="85">
        <f>IF(H$5+SUM(H$17:H55)&gt;20000,H$13,H$12)</f>
        <v>3.73</v>
      </c>
      <c r="J55" s="86">
        <f t="shared" si="0"/>
        <v>0</v>
      </c>
    </row>
    <row r="56" spans="2:10" ht="12.75">
      <c r="B56" s="84">
        <v>40</v>
      </c>
      <c r="C56" s="3"/>
      <c r="D56" s="107"/>
      <c r="E56" s="108"/>
      <c r="F56" s="108"/>
      <c r="G56" s="109"/>
      <c r="H56" s="20"/>
      <c r="I56" s="85">
        <f>IF(H$5+SUM(H$17:H56)&gt;20000,H$13,H$12)</f>
        <v>3.73</v>
      </c>
      <c r="J56" s="86">
        <f t="shared" si="0"/>
        <v>0</v>
      </c>
    </row>
    <row r="57" spans="8:10" ht="13.5" thickBot="1">
      <c r="H57" s="87"/>
      <c r="I57" s="87"/>
      <c r="J57" s="88"/>
    </row>
    <row r="58" spans="2:10" ht="13.5" thickBot="1">
      <c r="B58" s="89"/>
      <c r="C58" s="90" t="s">
        <v>5</v>
      </c>
      <c r="D58" s="90"/>
      <c r="E58" s="90"/>
      <c r="F58" s="90"/>
      <c r="G58" s="90"/>
      <c r="H58" s="90"/>
      <c r="I58" s="90"/>
      <c r="J58" s="91">
        <f>SUM(J17:J57)</f>
        <v>0</v>
      </c>
    </row>
    <row r="60" spans="3:8" ht="12.75">
      <c r="C60" s="33" t="s">
        <v>8</v>
      </c>
      <c r="H60" s="33" t="s">
        <v>8</v>
      </c>
    </row>
    <row r="61" spans="3:8" ht="12.75">
      <c r="C61" s="33" t="s">
        <v>13</v>
      </c>
      <c r="H61" s="33" t="s">
        <v>14</v>
      </c>
    </row>
    <row r="63" spans="3:8" ht="12.75">
      <c r="C63" s="33" t="s">
        <v>15</v>
      </c>
      <c r="G63" s="92" t="s">
        <v>74</v>
      </c>
      <c r="H63" s="33" t="s">
        <v>16</v>
      </c>
    </row>
  </sheetData>
  <sheetProtection password="F408" sheet="1" objects="1" scenarios="1"/>
  <mergeCells count="21">
    <mergeCell ref="A2:K2"/>
    <mergeCell ref="D17:G17"/>
    <mergeCell ref="D18:G18"/>
    <mergeCell ref="D19:G19"/>
    <mergeCell ref="D24:G24"/>
    <mergeCell ref="D25:G25"/>
    <mergeCell ref="D26:G26"/>
    <mergeCell ref="D27:G27"/>
    <mergeCell ref="D20:G20"/>
    <mergeCell ref="D21:G21"/>
    <mergeCell ref="D22:G22"/>
    <mergeCell ref="D23:G23"/>
    <mergeCell ref="D56:G56"/>
    <mergeCell ref="D32:G32"/>
    <mergeCell ref="D33:G33"/>
    <mergeCell ref="D34:G34"/>
    <mergeCell ref="D35:G35"/>
    <mergeCell ref="D28:G28"/>
    <mergeCell ref="D29:G29"/>
    <mergeCell ref="D30:G30"/>
    <mergeCell ref="D31:G31"/>
  </mergeCells>
  <printOptions horizontalCentered="1"/>
  <pageMargins left="0.7874015748031497" right="0.3937007874015748" top="1.220472440944882" bottom="0.5511811023622047" header="0" footer="0"/>
  <pageSetup fitToHeight="1" fitToWidth="1"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00390625" style="33" customWidth="1"/>
    <col min="2" max="2" width="2.8515625" style="33" customWidth="1"/>
    <col min="3" max="3" width="9.140625" style="33" customWidth="1"/>
    <col min="4" max="4" width="14.28125" style="33" customWidth="1"/>
    <col min="5" max="5" width="13.8515625" style="33" customWidth="1"/>
    <col min="6" max="6" width="2.8515625" style="33" customWidth="1"/>
    <col min="7" max="7" width="43.421875" style="33" customWidth="1"/>
    <col min="8" max="9" width="10.00390625" style="33" customWidth="1"/>
    <col min="10" max="10" width="12.00390625" style="33" customWidth="1"/>
    <col min="11" max="11" width="2.8515625" style="33" customWidth="1"/>
    <col min="12" max="16384" width="9.140625" style="33" customWidth="1"/>
  </cols>
  <sheetData>
    <row r="2" spans="1:11" ht="23.25">
      <c r="A2" s="106" t="str">
        <f>'Kørselsgodtg.januar'!A2</f>
        <v>Skattefri kørselsgodtgørelse år 2023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2:9" ht="12.75">
      <c r="B4" s="33" t="s">
        <v>17</v>
      </c>
      <c r="H4" s="71"/>
      <c r="I4" s="45"/>
    </row>
    <row r="5" spans="3:9" ht="12.75">
      <c r="C5" s="33" t="s">
        <v>1</v>
      </c>
      <c r="D5" s="33">
        <f>'Kørselsgodtg.januar'!D5</f>
        <v>0</v>
      </c>
      <c r="F5" s="37"/>
      <c r="G5" s="33" t="s">
        <v>38</v>
      </c>
      <c r="H5" s="93">
        <f>'apr.'!H7</f>
        <v>0</v>
      </c>
      <c r="I5" s="72"/>
    </row>
    <row r="6" spans="3:9" ht="12.75">
      <c r="C6" s="33" t="s">
        <v>0</v>
      </c>
      <c r="D6" s="33">
        <f>'Kørselsgodtg.januar'!D6</f>
        <v>0</v>
      </c>
      <c r="F6" s="37"/>
      <c r="G6" s="38" t="s">
        <v>11</v>
      </c>
      <c r="H6" s="73">
        <f>SUM(H17:H56)</f>
        <v>0</v>
      </c>
      <c r="I6" s="72"/>
    </row>
    <row r="7" spans="3:9" ht="12.75">
      <c r="C7" s="33" t="s">
        <v>2</v>
      </c>
      <c r="D7" s="33">
        <f>'Kørselsgodtg.januar'!D7</f>
        <v>0</v>
      </c>
      <c r="F7" s="37"/>
      <c r="G7" s="38" t="s">
        <v>12</v>
      </c>
      <c r="H7" s="74">
        <f>SUM(H5:H6)</f>
        <v>0</v>
      </c>
      <c r="I7" s="75"/>
    </row>
    <row r="8" spans="3:8" ht="12.75">
      <c r="C8" s="33" t="str">
        <f>'Kørselsgodtg.januar'!C8</f>
        <v>Reg. nr.</v>
      </c>
      <c r="D8" s="33">
        <f>'Kørselsgodtg.januar'!D8</f>
        <v>0</v>
      </c>
      <c r="G8" s="76" t="str">
        <f>IF(H7&lt;20000,"sats 1 vil blive anvendt indtil du har kørt km. 20.000 i år","")</f>
        <v>sats 1 vil blive anvendt indtil du har kørt km. 20.000 i år</v>
      </c>
      <c r="H8" s="77"/>
    </row>
    <row r="9" spans="7:8" ht="12.75">
      <c r="G9" s="78">
        <f>IF(H7&gt;=20000,"SATS 2 VIL BLIVE ANVENDT RESTEN AF ÅRET","")</f>
      </c>
      <c r="H9" s="77"/>
    </row>
    <row r="10" spans="7:8" ht="12.75">
      <c r="G10" s="79">
        <f>IF(H7&gt;=20000,"(fordel km.antal manuelt ved overskrivelsen af kørte km. 20.000)","")</f>
      </c>
      <c r="H10" s="77"/>
    </row>
    <row r="11" ht="12.75">
      <c r="G11" s="33" t="str">
        <f>'Kørselsgodtg.januar'!G12</f>
        <v>Kørselssatser fra Skat:</v>
      </c>
    </row>
    <row r="12" spans="2:8" ht="12.75">
      <c r="B12" s="33" t="s">
        <v>42</v>
      </c>
      <c r="D12" s="80" t="s">
        <v>45</v>
      </c>
      <c r="G12" s="33" t="s">
        <v>9</v>
      </c>
      <c r="H12" s="81">
        <v>3.73</v>
      </c>
    </row>
    <row r="13" spans="7:8" ht="12.75">
      <c r="G13" s="33" t="s">
        <v>10</v>
      </c>
      <c r="H13" s="81">
        <v>2.19</v>
      </c>
    </row>
    <row r="15" spans="2:10" ht="12.75">
      <c r="B15" s="33" t="s">
        <v>3</v>
      </c>
      <c r="H15" s="71"/>
      <c r="I15" s="71" t="s">
        <v>20</v>
      </c>
      <c r="J15" s="71" t="s">
        <v>6</v>
      </c>
    </row>
    <row r="16" spans="3:10" ht="12.75">
      <c r="C16" s="82" t="s">
        <v>4</v>
      </c>
      <c r="D16" s="82" t="s">
        <v>18</v>
      </c>
      <c r="E16" s="83"/>
      <c r="F16" s="71"/>
      <c r="H16" s="71" t="s">
        <v>41</v>
      </c>
      <c r="I16" s="71" t="s">
        <v>19</v>
      </c>
      <c r="J16" s="71" t="s">
        <v>7</v>
      </c>
    </row>
    <row r="17" spans="2:10" ht="12.75">
      <c r="B17" s="84">
        <v>1</v>
      </c>
      <c r="C17" s="2"/>
      <c r="D17" s="107"/>
      <c r="E17" s="108"/>
      <c r="F17" s="108"/>
      <c r="G17" s="109"/>
      <c r="H17" s="20"/>
      <c r="I17" s="85">
        <f>IF(H$5+SUM(H$17:H17)&gt;20000,H$13,H$12)</f>
        <v>3.73</v>
      </c>
      <c r="J17" s="86">
        <f aca="true" t="shared" si="0" ref="J17:J56">H17*I17</f>
        <v>0</v>
      </c>
    </row>
    <row r="18" spans="2:10" ht="12.75">
      <c r="B18" s="84">
        <v>2</v>
      </c>
      <c r="C18" s="3"/>
      <c r="D18" s="107"/>
      <c r="E18" s="108"/>
      <c r="F18" s="108"/>
      <c r="G18" s="109"/>
      <c r="H18" s="20"/>
      <c r="I18" s="85">
        <f>IF(H$5+SUM(H$17:H18)&gt;20000,H$13,H$12)</f>
        <v>3.73</v>
      </c>
      <c r="J18" s="86">
        <f t="shared" si="0"/>
        <v>0</v>
      </c>
    </row>
    <row r="19" spans="2:10" ht="12.75">
      <c r="B19" s="84">
        <v>3</v>
      </c>
      <c r="C19" s="3"/>
      <c r="D19" s="107"/>
      <c r="E19" s="108"/>
      <c r="F19" s="108"/>
      <c r="G19" s="109"/>
      <c r="H19" s="20"/>
      <c r="I19" s="85">
        <f>IF(H$5+SUM(H$17:H19)&gt;20000,H$13,H$12)</f>
        <v>3.73</v>
      </c>
      <c r="J19" s="86">
        <f t="shared" si="0"/>
        <v>0</v>
      </c>
    </row>
    <row r="20" spans="2:10" ht="12.75">
      <c r="B20" s="84">
        <v>4</v>
      </c>
      <c r="C20" s="3"/>
      <c r="D20" s="107"/>
      <c r="E20" s="108"/>
      <c r="F20" s="108"/>
      <c r="G20" s="109"/>
      <c r="H20" s="20"/>
      <c r="I20" s="85">
        <f>IF(H$5+SUM(H$17:H20)&gt;20000,H$13,H$12)</f>
        <v>3.73</v>
      </c>
      <c r="J20" s="86">
        <f t="shared" si="0"/>
        <v>0</v>
      </c>
    </row>
    <row r="21" spans="2:10" ht="12.75">
      <c r="B21" s="84">
        <v>5</v>
      </c>
      <c r="C21" s="3"/>
      <c r="D21" s="110"/>
      <c r="E21" s="111"/>
      <c r="F21" s="111"/>
      <c r="G21" s="112"/>
      <c r="H21" s="20"/>
      <c r="I21" s="85">
        <f>IF(H$5+SUM(H$17:H21)&gt;20000,H$13,H$12)</f>
        <v>3.73</v>
      </c>
      <c r="J21" s="86">
        <f t="shared" si="0"/>
        <v>0</v>
      </c>
    </row>
    <row r="22" spans="2:10" ht="12.75">
      <c r="B22" s="84">
        <v>6</v>
      </c>
      <c r="C22" s="3"/>
      <c r="D22" s="107"/>
      <c r="E22" s="108"/>
      <c r="F22" s="108"/>
      <c r="G22" s="109"/>
      <c r="H22" s="20"/>
      <c r="I22" s="85">
        <f>IF(H$5+SUM(H$17:H22)&gt;20000,H$13,H$12)</f>
        <v>3.73</v>
      </c>
      <c r="J22" s="86">
        <f t="shared" si="0"/>
        <v>0</v>
      </c>
    </row>
    <row r="23" spans="2:10" ht="12.75">
      <c r="B23" s="84">
        <v>7</v>
      </c>
      <c r="C23" s="3"/>
      <c r="D23" s="107"/>
      <c r="E23" s="108"/>
      <c r="F23" s="108"/>
      <c r="G23" s="109"/>
      <c r="H23" s="20"/>
      <c r="I23" s="85">
        <f>IF(H$5+SUM(H$17:H23)&gt;20000,H$13,H$12)</f>
        <v>3.73</v>
      </c>
      <c r="J23" s="86">
        <f t="shared" si="0"/>
        <v>0</v>
      </c>
    </row>
    <row r="24" spans="2:10" ht="12.75">
      <c r="B24" s="84">
        <v>8</v>
      </c>
      <c r="C24" s="3"/>
      <c r="D24" s="107"/>
      <c r="E24" s="108"/>
      <c r="F24" s="108"/>
      <c r="G24" s="109"/>
      <c r="H24" s="20"/>
      <c r="I24" s="85">
        <f>IF(H$5+SUM(H$17:H24)&gt;20000,H$13,H$12)</f>
        <v>3.73</v>
      </c>
      <c r="J24" s="86">
        <f t="shared" si="0"/>
        <v>0</v>
      </c>
    </row>
    <row r="25" spans="2:10" ht="12.75">
      <c r="B25" s="84">
        <v>9</v>
      </c>
      <c r="C25" s="3"/>
      <c r="D25" s="107"/>
      <c r="E25" s="108"/>
      <c r="F25" s="108"/>
      <c r="G25" s="109"/>
      <c r="H25" s="20"/>
      <c r="I25" s="85">
        <f>IF(H$5+SUM(H$17:H25)&gt;20000,H$13,H$12)</f>
        <v>3.73</v>
      </c>
      <c r="J25" s="86">
        <f t="shared" si="0"/>
        <v>0</v>
      </c>
    </row>
    <row r="26" spans="2:10" ht="12.75">
      <c r="B26" s="84">
        <v>10</v>
      </c>
      <c r="C26" s="3"/>
      <c r="D26" s="107"/>
      <c r="E26" s="108"/>
      <c r="F26" s="108"/>
      <c r="G26" s="109"/>
      <c r="H26" s="20"/>
      <c r="I26" s="85">
        <f>IF(H$5+SUM(H$17:H26)&gt;20000,H$13,H$12)</f>
        <v>3.73</v>
      </c>
      <c r="J26" s="86">
        <f t="shared" si="0"/>
        <v>0</v>
      </c>
    </row>
    <row r="27" spans="2:10" ht="12.75">
      <c r="B27" s="84">
        <v>11</v>
      </c>
      <c r="C27" s="3"/>
      <c r="D27" s="107"/>
      <c r="E27" s="108"/>
      <c r="F27" s="108"/>
      <c r="G27" s="109"/>
      <c r="H27" s="20"/>
      <c r="I27" s="85">
        <f>IF(H$5+SUM(H$17:H27)&gt;20000,H$13,H$12)</f>
        <v>3.73</v>
      </c>
      <c r="J27" s="86">
        <f t="shared" si="0"/>
        <v>0</v>
      </c>
    </row>
    <row r="28" spans="2:10" ht="12.75">
      <c r="B28" s="84">
        <v>12</v>
      </c>
      <c r="C28" s="3"/>
      <c r="D28" s="107"/>
      <c r="E28" s="108"/>
      <c r="F28" s="108"/>
      <c r="G28" s="109"/>
      <c r="H28" s="20"/>
      <c r="I28" s="85">
        <f>IF(H$5+SUM(H$17:H28)&gt;20000,H$13,H$12)</f>
        <v>3.73</v>
      </c>
      <c r="J28" s="86">
        <f t="shared" si="0"/>
        <v>0</v>
      </c>
    </row>
    <row r="29" spans="2:10" ht="12.75">
      <c r="B29" s="84">
        <v>13</v>
      </c>
      <c r="C29" s="3"/>
      <c r="D29" s="107"/>
      <c r="E29" s="108"/>
      <c r="F29" s="108"/>
      <c r="G29" s="109"/>
      <c r="H29" s="20"/>
      <c r="I29" s="85">
        <f>IF(H$5+SUM(H$17:H29)&gt;20000,H$13,H$12)</f>
        <v>3.73</v>
      </c>
      <c r="J29" s="86">
        <f t="shared" si="0"/>
        <v>0</v>
      </c>
    </row>
    <row r="30" spans="2:10" ht="12.75">
      <c r="B30" s="84">
        <v>14</v>
      </c>
      <c r="C30" s="3"/>
      <c r="D30" s="107"/>
      <c r="E30" s="108"/>
      <c r="F30" s="108"/>
      <c r="G30" s="109"/>
      <c r="H30" s="20"/>
      <c r="I30" s="85">
        <f>IF(H$5+SUM(H$17:H30)&gt;20000,H$13,H$12)</f>
        <v>3.73</v>
      </c>
      <c r="J30" s="86">
        <f t="shared" si="0"/>
        <v>0</v>
      </c>
    </row>
    <row r="31" spans="2:10" ht="12.75">
      <c r="B31" s="84">
        <v>15</v>
      </c>
      <c r="C31" s="3"/>
      <c r="D31" s="107"/>
      <c r="E31" s="108"/>
      <c r="F31" s="108"/>
      <c r="G31" s="109"/>
      <c r="H31" s="20"/>
      <c r="I31" s="85">
        <f>IF(H$5+SUM(H$17:H31)&gt;20000,H$13,H$12)</f>
        <v>3.73</v>
      </c>
      <c r="J31" s="86">
        <f t="shared" si="0"/>
        <v>0</v>
      </c>
    </row>
    <row r="32" spans="2:10" ht="12.75">
      <c r="B32" s="84">
        <v>16</v>
      </c>
      <c r="C32" s="3"/>
      <c r="D32" s="107"/>
      <c r="E32" s="108"/>
      <c r="F32" s="108"/>
      <c r="G32" s="109"/>
      <c r="H32" s="20"/>
      <c r="I32" s="85">
        <f>IF(H$5+SUM(H$17:H32)&gt;20000,H$13,H$12)</f>
        <v>3.73</v>
      </c>
      <c r="J32" s="86">
        <f t="shared" si="0"/>
        <v>0</v>
      </c>
    </row>
    <row r="33" spans="2:10" ht="12.75">
      <c r="B33" s="84">
        <v>17</v>
      </c>
      <c r="C33" s="3"/>
      <c r="D33" s="107"/>
      <c r="E33" s="108"/>
      <c r="F33" s="108"/>
      <c r="G33" s="109"/>
      <c r="H33" s="20"/>
      <c r="I33" s="85">
        <f>IF(H$5+SUM(H$17:H33)&gt;20000,H$13,H$12)</f>
        <v>3.73</v>
      </c>
      <c r="J33" s="86">
        <f t="shared" si="0"/>
        <v>0</v>
      </c>
    </row>
    <row r="34" spans="2:10" ht="12.75">
      <c r="B34" s="84">
        <v>18</v>
      </c>
      <c r="C34" s="3"/>
      <c r="D34" s="107"/>
      <c r="E34" s="108"/>
      <c r="F34" s="108"/>
      <c r="G34" s="109"/>
      <c r="H34" s="20"/>
      <c r="I34" s="85">
        <f>IF(H$5+SUM(H$17:H34)&gt;20000,H$13,H$12)</f>
        <v>3.73</v>
      </c>
      <c r="J34" s="86">
        <f t="shared" si="0"/>
        <v>0</v>
      </c>
    </row>
    <row r="35" spans="2:10" ht="12.75">
      <c r="B35" s="84">
        <v>19</v>
      </c>
      <c r="C35" s="3"/>
      <c r="D35" s="107"/>
      <c r="E35" s="108"/>
      <c r="F35" s="108"/>
      <c r="G35" s="109"/>
      <c r="H35" s="20"/>
      <c r="I35" s="85">
        <f>IF(H$5+SUM(H$17:H35)&gt;20000,H$13,H$12)</f>
        <v>3.73</v>
      </c>
      <c r="J35" s="86">
        <f t="shared" si="0"/>
        <v>0</v>
      </c>
    </row>
    <row r="36" spans="2:10" ht="12.75">
      <c r="B36" s="84">
        <v>20</v>
      </c>
      <c r="C36" s="3"/>
      <c r="D36" s="16"/>
      <c r="E36" s="17"/>
      <c r="F36" s="17"/>
      <c r="G36" s="18"/>
      <c r="H36" s="20"/>
      <c r="I36" s="85">
        <f>IF(H$5+SUM(H$17:H36)&gt;20000,H$13,H$12)</f>
        <v>3.73</v>
      </c>
      <c r="J36" s="86">
        <f t="shared" si="0"/>
        <v>0</v>
      </c>
    </row>
    <row r="37" spans="2:10" ht="12.75">
      <c r="B37" s="84">
        <v>21</v>
      </c>
      <c r="C37" s="3"/>
      <c r="D37" s="16"/>
      <c r="E37" s="17"/>
      <c r="F37" s="17"/>
      <c r="G37" s="18"/>
      <c r="H37" s="20"/>
      <c r="I37" s="85">
        <f>IF(H$5+SUM(H$17:H37)&gt;20000,H$13,H$12)</f>
        <v>3.73</v>
      </c>
      <c r="J37" s="86">
        <f t="shared" si="0"/>
        <v>0</v>
      </c>
    </row>
    <row r="38" spans="2:10" ht="12.75">
      <c r="B38" s="84">
        <v>22</v>
      </c>
      <c r="C38" s="3"/>
      <c r="D38" s="16"/>
      <c r="E38" s="17"/>
      <c r="F38" s="17"/>
      <c r="G38" s="18"/>
      <c r="H38" s="20"/>
      <c r="I38" s="85">
        <f>IF(H$5+SUM(H$17:H38)&gt;20000,H$13,H$12)</f>
        <v>3.73</v>
      </c>
      <c r="J38" s="86">
        <f t="shared" si="0"/>
        <v>0</v>
      </c>
    </row>
    <row r="39" spans="2:10" ht="12.75">
      <c r="B39" s="84">
        <v>23</v>
      </c>
      <c r="C39" s="3"/>
      <c r="D39" s="16"/>
      <c r="E39" s="17"/>
      <c r="F39" s="17"/>
      <c r="G39" s="18"/>
      <c r="H39" s="20"/>
      <c r="I39" s="85">
        <f>IF(H$5+SUM(H$17:H39)&gt;20000,H$13,H$12)</f>
        <v>3.73</v>
      </c>
      <c r="J39" s="86">
        <f t="shared" si="0"/>
        <v>0</v>
      </c>
    </row>
    <row r="40" spans="2:10" ht="12.75">
      <c r="B40" s="84">
        <v>24</v>
      </c>
      <c r="C40" s="3"/>
      <c r="D40" s="16"/>
      <c r="E40" s="17"/>
      <c r="F40" s="17"/>
      <c r="G40" s="18"/>
      <c r="H40" s="20"/>
      <c r="I40" s="85">
        <f>IF(H$5+SUM(H$17:H40)&gt;20000,H$13,H$12)</f>
        <v>3.73</v>
      </c>
      <c r="J40" s="86">
        <f t="shared" si="0"/>
        <v>0</v>
      </c>
    </row>
    <row r="41" spans="2:10" ht="12.75">
      <c r="B41" s="84">
        <v>25</v>
      </c>
      <c r="C41" s="3"/>
      <c r="D41" s="16"/>
      <c r="E41" s="17"/>
      <c r="F41" s="17"/>
      <c r="G41" s="18"/>
      <c r="H41" s="20"/>
      <c r="I41" s="85">
        <f>IF(H$5+SUM(H$17:H41)&gt;20000,H$13,H$12)</f>
        <v>3.73</v>
      </c>
      <c r="J41" s="86">
        <f t="shared" si="0"/>
        <v>0</v>
      </c>
    </row>
    <row r="42" spans="2:10" ht="12.75">
      <c r="B42" s="84">
        <v>26</v>
      </c>
      <c r="C42" s="3"/>
      <c r="D42" s="16"/>
      <c r="E42" s="17"/>
      <c r="F42" s="17"/>
      <c r="G42" s="18"/>
      <c r="H42" s="20"/>
      <c r="I42" s="85">
        <f>IF(H$5+SUM(H$17:H42)&gt;20000,H$13,H$12)</f>
        <v>3.73</v>
      </c>
      <c r="J42" s="86">
        <f t="shared" si="0"/>
        <v>0</v>
      </c>
    </row>
    <row r="43" spans="2:10" ht="12.75">
      <c r="B43" s="84">
        <v>27</v>
      </c>
      <c r="C43" s="3"/>
      <c r="D43" s="16"/>
      <c r="E43" s="17"/>
      <c r="F43" s="17"/>
      <c r="G43" s="18"/>
      <c r="H43" s="20"/>
      <c r="I43" s="85">
        <f>IF(H$5+SUM(H$17:H43)&gt;20000,H$13,H$12)</f>
        <v>3.73</v>
      </c>
      <c r="J43" s="86">
        <f t="shared" si="0"/>
        <v>0</v>
      </c>
    </row>
    <row r="44" spans="2:10" ht="12.75">
      <c r="B44" s="84">
        <v>28</v>
      </c>
      <c r="C44" s="3"/>
      <c r="D44" s="16"/>
      <c r="E44" s="17"/>
      <c r="F44" s="17"/>
      <c r="G44" s="18"/>
      <c r="H44" s="20"/>
      <c r="I44" s="85">
        <f>IF(H$5+SUM(H$17:H44)&gt;20000,H$13,H$12)</f>
        <v>3.73</v>
      </c>
      <c r="J44" s="86">
        <f t="shared" si="0"/>
        <v>0</v>
      </c>
    </row>
    <row r="45" spans="2:10" ht="12.75">
      <c r="B45" s="84">
        <v>29</v>
      </c>
      <c r="C45" s="3"/>
      <c r="D45" s="16"/>
      <c r="E45" s="17"/>
      <c r="F45" s="17"/>
      <c r="G45" s="18"/>
      <c r="H45" s="20"/>
      <c r="I45" s="85">
        <f>IF(H$5+SUM(H$17:H45)&gt;20000,H$13,H$12)</f>
        <v>3.73</v>
      </c>
      <c r="J45" s="86">
        <f t="shared" si="0"/>
        <v>0</v>
      </c>
    </row>
    <row r="46" spans="2:10" ht="12.75">
      <c r="B46" s="84">
        <v>30</v>
      </c>
      <c r="C46" s="3"/>
      <c r="D46" s="16"/>
      <c r="E46" s="17"/>
      <c r="F46" s="17"/>
      <c r="G46" s="18"/>
      <c r="H46" s="20"/>
      <c r="I46" s="85">
        <f>IF(H$5+SUM(H$17:H46)&gt;20000,H$13,H$12)</f>
        <v>3.73</v>
      </c>
      <c r="J46" s="86">
        <f t="shared" si="0"/>
        <v>0</v>
      </c>
    </row>
    <row r="47" spans="2:10" ht="12.75">
      <c r="B47" s="84">
        <v>31</v>
      </c>
      <c r="C47" s="3"/>
      <c r="D47" s="16"/>
      <c r="E47" s="17"/>
      <c r="F47" s="17"/>
      <c r="G47" s="18"/>
      <c r="H47" s="20"/>
      <c r="I47" s="85">
        <f>IF(H$5+SUM(H$17:H47)&gt;20000,H$13,H$12)</f>
        <v>3.73</v>
      </c>
      <c r="J47" s="86">
        <f t="shared" si="0"/>
        <v>0</v>
      </c>
    </row>
    <row r="48" spans="2:10" ht="12.75">
      <c r="B48" s="84">
        <v>32</v>
      </c>
      <c r="C48" s="3"/>
      <c r="D48" s="16"/>
      <c r="E48" s="17"/>
      <c r="F48" s="17"/>
      <c r="G48" s="18"/>
      <c r="H48" s="20"/>
      <c r="I48" s="85">
        <f>IF(H$5+SUM(H$17:H48)&gt;20000,H$13,H$12)</f>
        <v>3.73</v>
      </c>
      <c r="J48" s="86">
        <f t="shared" si="0"/>
        <v>0</v>
      </c>
    </row>
    <row r="49" spans="2:10" ht="12.75">
      <c r="B49" s="84">
        <v>33</v>
      </c>
      <c r="C49" s="3"/>
      <c r="D49" s="16"/>
      <c r="E49" s="17"/>
      <c r="F49" s="17"/>
      <c r="G49" s="18"/>
      <c r="H49" s="20"/>
      <c r="I49" s="85">
        <f>IF(H$5+SUM(H$17:H49)&gt;20000,H$13,H$12)</f>
        <v>3.73</v>
      </c>
      <c r="J49" s="86">
        <f t="shared" si="0"/>
        <v>0</v>
      </c>
    </row>
    <row r="50" spans="2:10" ht="12.75">
      <c r="B50" s="84">
        <v>34</v>
      </c>
      <c r="C50" s="3"/>
      <c r="D50" s="16"/>
      <c r="E50" s="17"/>
      <c r="F50" s="17"/>
      <c r="G50" s="18"/>
      <c r="H50" s="20"/>
      <c r="I50" s="85">
        <f>IF(H$5+SUM(H$17:H50)&gt;20000,H$13,H$12)</f>
        <v>3.73</v>
      </c>
      <c r="J50" s="86">
        <f t="shared" si="0"/>
        <v>0</v>
      </c>
    </row>
    <row r="51" spans="2:10" ht="12.75">
      <c r="B51" s="84">
        <v>35</v>
      </c>
      <c r="C51" s="3"/>
      <c r="D51" s="16"/>
      <c r="E51" s="17"/>
      <c r="F51" s="17"/>
      <c r="G51" s="18"/>
      <c r="H51" s="20"/>
      <c r="I51" s="85">
        <f>IF(H$5+SUM(H$17:H51)&gt;20000,H$13,H$12)</f>
        <v>3.73</v>
      </c>
      <c r="J51" s="86">
        <f t="shared" si="0"/>
        <v>0</v>
      </c>
    </row>
    <row r="52" spans="2:10" ht="12.75">
      <c r="B52" s="84">
        <v>36</v>
      </c>
      <c r="C52" s="3"/>
      <c r="D52" s="16"/>
      <c r="E52" s="17"/>
      <c r="F52" s="17"/>
      <c r="G52" s="18"/>
      <c r="H52" s="20"/>
      <c r="I52" s="85">
        <f>IF(H$5+SUM(H$17:H52)&gt;20000,H$13,H$12)</f>
        <v>3.73</v>
      </c>
      <c r="J52" s="86">
        <f t="shared" si="0"/>
        <v>0</v>
      </c>
    </row>
    <row r="53" spans="2:10" ht="12.75">
      <c r="B53" s="84">
        <v>37</v>
      </c>
      <c r="C53" s="3"/>
      <c r="D53" s="16"/>
      <c r="E53" s="17"/>
      <c r="F53" s="17"/>
      <c r="G53" s="18"/>
      <c r="H53" s="20"/>
      <c r="I53" s="85">
        <f>IF(H$5+SUM(H$17:H53)&gt;20000,H$13,H$12)</f>
        <v>3.73</v>
      </c>
      <c r="J53" s="86">
        <f t="shared" si="0"/>
        <v>0</v>
      </c>
    </row>
    <row r="54" spans="2:10" ht="12.75">
      <c r="B54" s="84">
        <v>38</v>
      </c>
      <c r="C54" s="3"/>
      <c r="D54" s="16"/>
      <c r="E54" s="17"/>
      <c r="F54" s="17"/>
      <c r="G54" s="18"/>
      <c r="H54" s="20"/>
      <c r="I54" s="85">
        <f>IF(H$5+SUM(H$17:H54)&gt;20000,H$13,H$12)</f>
        <v>3.73</v>
      </c>
      <c r="J54" s="86">
        <f t="shared" si="0"/>
        <v>0</v>
      </c>
    </row>
    <row r="55" spans="2:10" ht="12.75">
      <c r="B55" s="84">
        <v>39</v>
      </c>
      <c r="C55" s="3"/>
      <c r="D55" s="16"/>
      <c r="E55" s="17"/>
      <c r="F55" s="17"/>
      <c r="G55" s="18"/>
      <c r="H55" s="20"/>
      <c r="I55" s="85">
        <f>IF(H$5+SUM(H$17:H55)&gt;20000,H$13,H$12)</f>
        <v>3.73</v>
      </c>
      <c r="J55" s="86">
        <f t="shared" si="0"/>
        <v>0</v>
      </c>
    </row>
    <row r="56" spans="2:10" ht="12.75">
      <c r="B56" s="84">
        <v>40</v>
      </c>
      <c r="C56" s="3"/>
      <c r="D56" s="107"/>
      <c r="E56" s="108"/>
      <c r="F56" s="108"/>
      <c r="G56" s="109"/>
      <c r="H56" s="20"/>
      <c r="I56" s="85">
        <f>IF(H$5+SUM(H$17:H56)&gt;20000,H$13,H$12)</f>
        <v>3.73</v>
      </c>
      <c r="J56" s="86">
        <f t="shared" si="0"/>
        <v>0</v>
      </c>
    </row>
    <row r="57" spans="8:10" ht="13.5" thickBot="1">
      <c r="H57" s="87"/>
      <c r="I57" s="87"/>
      <c r="J57" s="88"/>
    </row>
    <row r="58" spans="2:10" ht="13.5" thickBot="1">
      <c r="B58" s="89"/>
      <c r="C58" s="90" t="s">
        <v>5</v>
      </c>
      <c r="D58" s="90"/>
      <c r="E58" s="90"/>
      <c r="F58" s="90"/>
      <c r="G58" s="90"/>
      <c r="H58" s="90"/>
      <c r="I58" s="90"/>
      <c r="J58" s="91">
        <f>SUM(J17:J57)</f>
        <v>0</v>
      </c>
    </row>
    <row r="60" spans="3:8" ht="12.75">
      <c r="C60" s="33" t="s">
        <v>8</v>
      </c>
      <c r="H60" s="33" t="s">
        <v>8</v>
      </c>
    </row>
    <row r="61" spans="3:8" ht="12.75">
      <c r="C61" s="33" t="s">
        <v>13</v>
      </c>
      <c r="H61" s="33" t="s">
        <v>14</v>
      </c>
    </row>
    <row r="63" spans="3:8" ht="12.75">
      <c r="C63" s="33" t="s">
        <v>15</v>
      </c>
      <c r="G63" s="92" t="s">
        <v>74</v>
      </c>
      <c r="H63" s="33" t="s">
        <v>16</v>
      </c>
    </row>
  </sheetData>
  <sheetProtection password="AEAC" sheet="1" objects="1" scenarios="1"/>
  <mergeCells count="21">
    <mergeCell ref="D27:G27"/>
    <mergeCell ref="D25:G25"/>
    <mergeCell ref="D21:G21"/>
    <mergeCell ref="D29:G29"/>
    <mergeCell ref="D23:G23"/>
    <mergeCell ref="D30:G30"/>
    <mergeCell ref="D24:G24"/>
    <mergeCell ref="D28:G28"/>
    <mergeCell ref="A2:K2"/>
    <mergeCell ref="D17:G17"/>
    <mergeCell ref="D18:G18"/>
    <mergeCell ref="D19:G19"/>
    <mergeCell ref="D26:G26"/>
    <mergeCell ref="D20:G20"/>
    <mergeCell ref="D22:G22"/>
    <mergeCell ref="D56:G56"/>
    <mergeCell ref="D32:G32"/>
    <mergeCell ref="D33:G33"/>
    <mergeCell ref="D34:G34"/>
    <mergeCell ref="D35:G35"/>
    <mergeCell ref="D31:G31"/>
  </mergeCells>
  <printOptions horizontalCentered="1"/>
  <pageMargins left="0.7874015748031497" right="0.3937007874015748" top="1.220472440944882" bottom="0.5511811023622047" header="0" footer="0"/>
  <pageSetup fitToHeight="1" fitToWidth="1"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00390625" style="33" customWidth="1"/>
    <col min="2" max="2" width="2.8515625" style="33" customWidth="1"/>
    <col min="3" max="3" width="9.140625" style="33" customWidth="1"/>
    <col min="4" max="4" width="14.28125" style="33" customWidth="1"/>
    <col min="5" max="5" width="13.8515625" style="33" customWidth="1"/>
    <col min="6" max="6" width="2.8515625" style="33" customWidth="1"/>
    <col min="7" max="7" width="43.421875" style="33" customWidth="1"/>
    <col min="8" max="9" width="10.00390625" style="33" customWidth="1"/>
    <col min="10" max="10" width="12.00390625" style="33" customWidth="1"/>
    <col min="11" max="11" width="2.8515625" style="33" customWidth="1"/>
    <col min="12" max="16384" width="9.140625" style="33" customWidth="1"/>
  </cols>
  <sheetData>
    <row r="2" spans="1:11" ht="23.25">
      <c r="A2" s="106" t="str">
        <f>'Kørselsgodtg.januar'!A2</f>
        <v>Skattefri kørselsgodtgørelse år 2023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2:9" ht="12.75">
      <c r="B4" s="33" t="s">
        <v>17</v>
      </c>
      <c r="H4" s="71"/>
      <c r="I4" s="45"/>
    </row>
    <row r="5" spans="3:9" ht="12.75">
      <c r="C5" s="33" t="s">
        <v>1</v>
      </c>
      <c r="D5" s="33">
        <f>'Kørselsgodtg.januar'!D5</f>
        <v>0</v>
      </c>
      <c r="F5" s="37"/>
      <c r="G5" s="33" t="s">
        <v>38</v>
      </c>
      <c r="H5" s="93">
        <f>maj!H7</f>
        <v>0</v>
      </c>
      <c r="I5" s="72"/>
    </row>
    <row r="6" spans="3:9" ht="12.75">
      <c r="C6" s="33" t="s">
        <v>0</v>
      </c>
      <c r="D6" s="33">
        <f>'Kørselsgodtg.januar'!D6</f>
        <v>0</v>
      </c>
      <c r="F6" s="37"/>
      <c r="G6" s="38" t="s">
        <v>11</v>
      </c>
      <c r="H6" s="73">
        <f>SUM(H17:H56)</f>
        <v>0</v>
      </c>
      <c r="I6" s="72"/>
    </row>
    <row r="7" spans="3:9" ht="12.75">
      <c r="C7" s="33" t="s">
        <v>2</v>
      </c>
      <c r="D7" s="33">
        <f>'Kørselsgodtg.januar'!D7</f>
        <v>0</v>
      </c>
      <c r="F7" s="37"/>
      <c r="G7" s="38" t="s">
        <v>12</v>
      </c>
      <c r="H7" s="74">
        <f>SUM(H5:H6)</f>
        <v>0</v>
      </c>
      <c r="I7" s="75"/>
    </row>
    <row r="8" spans="3:8" ht="12.75">
      <c r="C8" s="33" t="str">
        <f>'Kørselsgodtg.januar'!C8</f>
        <v>Reg. nr.</v>
      </c>
      <c r="D8" s="33">
        <f>'Kørselsgodtg.januar'!D8</f>
        <v>0</v>
      </c>
      <c r="G8" s="76" t="str">
        <f>IF(H7&lt;20000,"sats 1 vil blive anvendt indtil du har kørt km. 20.000 i år","")</f>
        <v>sats 1 vil blive anvendt indtil du har kørt km. 20.000 i år</v>
      </c>
      <c r="H8" s="77"/>
    </row>
    <row r="9" spans="7:8" ht="12.75">
      <c r="G9" s="78">
        <f>IF(H7&gt;=20000,"SATS 2 VIL BLIVE ANVENDT RESTEN AF ÅRET","")</f>
      </c>
      <c r="H9" s="77"/>
    </row>
    <row r="10" spans="7:8" ht="12.75">
      <c r="G10" s="79">
        <f>IF(H7&gt;=20000,"(fordel km.antal manuelt ved overskrivelsen af kørte km. 20.000)","")</f>
      </c>
      <c r="H10" s="77"/>
    </row>
    <row r="11" ht="12.75">
      <c r="G11" s="33" t="str">
        <f>'Kørselsgodtg.januar'!G12</f>
        <v>Kørselssatser fra Skat:</v>
      </c>
    </row>
    <row r="12" spans="2:8" ht="12.75">
      <c r="B12" s="33" t="s">
        <v>42</v>
      </c>
      <c r="D12" s="80" t="s">
        <v>46</v>
      </c>
      <c r="G12" s="33" t="s">
        <v>9</v>
      </c>
      <c r="H12" s="81">
        <f>+maj!H12</f>
        <v>3.73</v>
      </c>
    </row>
    <row r="13" spans="7:8" ht="12.75">
      <c r="G13" s="33" t="s">
        <v>10</v>
      </c>
      <c r="H13" s="81">
        <f>+maj!H13</f>
        <v>2.19</v>
      </c>
    </row>
    <row r="15" spans="2:10" ht="12.75">
      <c r="B15" s="33" t="s">
        <v>3</v>
      </c>
      <c r="H15" s="71"/>
      <c r="I15" s="71" t="s">
        <v>20</v>
      </c>
      <c r="J15" s="71" t="s">
        <v>6</v>
      </c>
    </row>
    <row r="16" spans="3:10" ht="12.75">
      <c r="C16" s="82" t="s">
        <v>4</v>
      </c>
      <c r="D16" s="82" t="s">
        <v>18</v>
      </c>
      <c r="E16" s="83"/>
      <c r="F16" s="71"/>
      <c r="H16" s="71" t="s">
        <v>41</v>
      </c>
      <c r="I16" s="71" t="s">
        <v>19</v>
      </c>
      <c r="J16" s="71" t="s">
        <v>7</v>
      </c>
    </row>
    <row r="17" spans="2:10" ht="12.75">
      <c r="B17" s="84">
        <v>1</v>
      </c>
      <c r="C17" s="2"/>
      <c r="D17" s="107"/>
      <c r="E17" s="108"/>
      <c r="F17" s="108"/>
      <c r="G17" s="109"/>
      <c r="H17" s="20"/>
      <c r="I17" s="85">
        <f>IF(H$5+SUM(H$17:H17)&gt;20000,H$13,H$12)</f>
        <v>3.73</v>
      </c>
      <c r="J17" s="86">
        <f aca="true" t="shared" si="0" ref="J17:J56">H17*I17</f>
        <v>0</v>
      </c>
    </row>
    <row r="18" spans="2:10" ht="12.75">
      <c r="B18" s="84">
        <v>2</v>
      </c>
      <c r="C18" s="3"/>
      <c r="D18" s="107"/>
      <c r="E18" s="108"/>
      <c r="F18" s="108"/>
      <c r="G18" s="109"/>
      <c r="H18" s="20"/>
      <c r="I18" s="85">
        <f>IF(H$5+SUM(H$17:H18)&gt;20000,H$13,H$12)</f>
        <v>3.73</v>
      </c>
      <c r="J18" s="86">
        <f t="shared" si="0"/>
        <v>0</v>
      </c>
    </row>
    <row r="19" spans="2:10" ht="12.75">
      <c r="B19" s="84">
        <v>3</v>
      </c>
      <c r="C19" s="3"/>
      <c r="D19" s="107"/>
      <c r="E19" s="108"/>
      <c r="F19" s="108"/>
      <c r="G19" s="109"/>
      <c r="H19" s="20"/>
      <c r="I19" s="85">
        <f>IF(H$5+SUM(H$17:H19)&gt;20000,H$13,H$12)</f>
        <v>3.73</v>
      </c>
      <c r="J19" s="86">
        <f t="shared" si="0"/>
        <v>0</v>
      </c>
    </row>
    <row r="20" spans="2:10" ht="12.75">
      <c r="B20" s="84">
        <v>4</v>
      </c>
      <c r="C20" s="3"/>
      <c r="D20" s="107"/>
      <c r="E20" s="108"/>
      <c r="F20" s="108"/>
      <c r="G20" s="109"/>
      <c r="H20" s="20"/>
      <c r="I20" s="85">
        <f>IF(H$5+SUM(H$17:H20)&gt;20000,H$13,H$12)</f>
        <v>3.73</v>
      </c>
      <c r="J20" s="86">
        <f t="shared" si="0"/>
        <v>0</v>
      </c>
    </row>
    <row r="21" spans="2:10" ht="12.75">
      <c r="B21" s="84">
        <v>5</v>
      </c>
      <c r="C21" s="3"/>
      <c r="D21" s="110"/>
      <c r="E21" s="111"/>
      <c r="F21" s="111"/>
      <c r="G21" s="112"/>
      <c r="H21" s="20"/>
      <c r="I21" s="85">
        <f>IF(H$5+SUM(H$17:H21)&gt;20000,H$13,H$12)</f>
        <v>3.73</v>
      </c>
      <c r="J21" s="86">
        <f t="shared" si="0"/>
        <v>0</v>
      </c>
    </row>
    <row r="22" spans="2:10" ht="12.75">
      <c r="B22" s="84">
        <v>6</v>
      </c>
      <c r="C22" s="3"/>
      <c r="D22" s="107"/>
      <c r="E22" s="108"/>
      <c r="F22" s="108"/>
      <c r="G22" s="109"/>
      <c r="H22" s="20"/>
      <c r="I22" s="85">
        <f>IF(H$5+SUM(H$17:H22)&gt;20000,H$13,H$12)</f>
        <v>3.73</v>
      </c>
      <c r="J22" s="86">
        <f t="shared" si="0"/>
        <v>0</v>
      </c>
    </row>
    <row r="23" spans="2:10" ht="12.75">
      <c r="B23" s="84">
        <v>7</v>
      </c>
      <c r="C23" s="3"/>
      <c r="D23" s="107"/>
      <c r="E23" s="108"/>
      <c r="F23" s="108"/>
      <c r="G23" s="109"/>
      <c r="H23" s="20"/>
      <c r="I23" s="85">
        <f>IF(H$5+SUM(H$17:H23)&gt;20000,H$13,H$12)</f>
        <v>3.73</v>
      </c>
      <c r="J23" s="86">
        <f t="shared" si="0"/>
        <v>0</v>
      </c>
    </row>
    <row r="24" spans="2:10" ht="12.75">
      <c r="B24" s="84">
        <v>8</v>
      </c>
      <c r="C24" s="3"/>
      <c r="D24" s="107"/>
      <c r="E24" s="108"/>
      <c r="F24" s="108"/>
      <c r="G24" s="109"/>
      <c r="H24" s="20"/>
      <c r="I24" s="85">
        <f>IF(H$5+SUM(H$17:H24)&gt;20000,H$13,H$12)</f>
        <v>3.73</v>
      </c>
      <c r="J24" s="86">
        <f t="shared" si="0"/>
        <v>0</v>
      </c>
    </row>
    <row r="25" spans="2:10" ht="12.75">
      <c r="B25" s="84">
        <v>9</v>
      </c>
      <c r="C25" s="3"/>
      <c r="D25" s="107"/>
      <c r="E25" s="108"/>
      <c r="F25" s="108"/>
      <c r="G25" s="109"/>
      <c r="H25" s="20"/>
      <c r="I25" s="85">
        <f>IF(H$5+SUM(H$17:H25)&gt;20000,H$13,H$12)</f>
        <v>3.73</v>
      </c>
      <c r="J25" s="86">
        <f t="shared" si="0"/>
        <v>0</v>
      </c>
    </row>
    <row r="26" spans="2:10" ht="12.75">
      <c r="B26" s="84">
        <v>10</v>
      </c>
      <c r="C26" s="3"/>
      <c r="D26" s="107"/>
      <c r="E26" s="108"/>
      <c r="F26" s="108"/>
      <c r="G26" s="109"/>
      <c r="H26" s="20"/>
      <c r="I26" s="85">
        <f>IF(H$5+SUM(H$17:H26)&gt;20000,H$13,H$12)</f>
        <v>3.73</v>
      </c>
      <c r="J26" s="86">
        <f t="shared" si="0"/>
        <v>0</v>
      </c>
    </row>
    <row r="27" spans="2:10" ht="12.75">
      <c r="B27" s="84">
        <v>11</v>
      </c>
      <c r="C27" s="3"/>
      <c r="D27" s="107"/>
      <c r="E27" s="108"/>
      <c r="F27" s="108"/>
      <c r="G27" s="109"/>
      <c r="H27" s="20"/>
      <c r="I27" s="85">
        <f>IF(H$5+SUM(H$17:H27)&gt;20000,H$13,H$12)</f>
        <v>3.73</v>
      </c>
      <c r="J27" s="86">
        <f t="shared" si="0"/>
        <v>0</v>
      </c>
    </row>
    <row r="28" spans="2:10" ht="12.75">
      <c r="B28" s="84">
        <v>12</v>
      </c>
      <c r="C28" s="3"/>
      <c r="D28" s="107"/>
      <c r="E28" s="108"/>
      <c r="F28" s="108"/>
      <c r="G28" s="109"/>
      <c r="H28" s="20"/>
      <c r="I28" s="85">
        <f>IF(H$5+SUM(H$17:H28)&gt;20000,H$13,H$12)</f>
        <v>3.73</v>
      </c>
      <c r="J28" s="86">
        <f t="shared" si="0"/>
        <v>0</v>
      </c>
    </row>
    <row r="29" spans="2:10" ht="12.75">
      <c r="B29" s="84">
        <v>13</v>
      </c>
      <c r="C29" s="3"/>
      <c r="D29" s="107"/>
      <c r="E29" s="108"/>
      <c r="F29" s="108"/>
      <c r="G29" s="109"/>
      <c r="H29" s="20"/>
      <c r="I29" s="85">
        <f>IF(H$5+SUM(H$17:H29)&gt;20000,H$13,H$12)</f>
        <v>3.73</v>
      </c>
      <c r="J29" s="86">
        <f t="shared" si="0"/>
        <v>0</v>
      </c>
    </row>
    <row r="30" spans="2:10" ht="12.75">
      <c r="B30" s="84">
        <v>14</v>
      </c>
      <c r="C30" s="3"/>
      <c r="D30" s="107"/>
      <c r="E30" s="108"/>
      <c r="F30" s="108"/>
      <c r="G30" s="109"/>
      <c r="H30" s="20"/>
      <c r="I30" s="85">
        <f>IF(H$5+SUM(H$17:H30)&gt;20000,H$13,H$12)</f>
        <v>3.73</v>
      </c>
      <c r="J30" s="86">
        <f t="shared" si="0"/>
        <v>0</v>
      </c>
    </row>
    <row r="31" spans="2:10" ht="12.75">
      <c r="B31" s="84">
        <v>15</v>
      </c>
      <c r="C31" s="3"/>
      <c r="D31" s="107"/>
      <c r="E31" s="108"/>
      <c r="F31" s="108"/>
      <c r="G31" s="109"/>
      <c r="H31" s="20"/>
      <c r="I31" s="85">
        <f>IF(H$5+SUM(H$17:H31)&gt;20000,H$13,H$12)</f>
        <v>3.73</v>
      </c>
      <c r="J31" s="86">
        <f t="shared" si="0"/>
        <v>0</v>
      </c>
    </row>
    <row r="32" spans="2:10" ht="12.75">
      <c r="B32" s="84">
        <v>16</v>
      </c>
      <c r="C32" s="3"/>
      <c r="D32" s="107"/>
      <c r="E32" s="108"/>
      <c r="F32" s="108"/>
      <c r="G32" s="109"/>
      <c r="H32" s="20"/>
      <c r="I32" s="85">
        <f>IF(H$5+SUM(H$17:H32)&gt;20000,H$13,H$12)</f>
        <v>3.73</v>
      </c>
      <c r="J32" s="86">
        <f t="shared" si="0"/>
        <v>0</v>
      </c>
    </row>
    <row r="33" spans="2:10" ht="12.75">
      <c r="B33" s="84">
        <v>17</v>
      </c>
      <c r="C33" s="3"/>
      <c r="D33" s="107"/>
      <c r="E33" s="108"/>
      <c r="F33" s="108"/>
      <c r="G33" s="109"/>
      <c r="H33" s="20"/>
      <c r="I33" s="85">
        <f>IF(H$5+SUM(H$17:H33)&gt;20000,H$13,H$12)</f>
        <v>3.73</v>
      </c>
      <c r="J33" s="86">
        <f t="shared" si="0"/>
        <v>0</v>
      </c>
    </row>
    <row r="34" spans="2:10" ht="12.75">
      <c r="B34" s="84">
        <v>18</v>
      </c>
      <c r="C34" s="3"/>
      <c r="D34" s="107"/>
      <c r="E34" s="108"/>
      <c r="F34" s="108"/>
      <c r="G34" s="109"/>
      <c r="H34" s="20"/>
      <c r="I34" s="85">
        <f>IF(H$5+SUM(H$17:H34)&gt;20000,H$13,H$12)</f>
        <v>3.73</v>
      </c>
      <c r="J34" s="86">
        <f t="shared" si="0"/>
        <v>0</v>
      </c>
    </row>
    <row r="35" spans="2:10" ht="12.75">
      <c r="B35" s="84">
        <v>19</v>
      </c>
      <c r="C35" s="3"/>
      <c r="D35" s="107"/>
      <c r="E35" s="108"/>
      <c r="F35" s="108"/>
      <c r="G35" s="109"/>
      <c r="H35" s="20"/>
      <c r="I35" s="85">
        <f>IF(H$5+SUM(H$17:H35)&gt;20000,H$13,H$12)</f>
        <v>3.73</v>
      </c>
      <c r="J35" s="86">
        <f t="shared" si="0"/>
        <v>0</v>
      </c>
    </row>
    <row r="36" spans="2:10" ht="12.75">
      <c r="B36" s="84">
        <v>20</v>
      </c>
      <c r="C36" s="3"/>
      <c r="D36" s="16"/>
      <c r="E36" s="17"/>
      <c r="F36" s="17"/>
      <c r="G36" s="18"/>
      <c r="H36" s="20"/>
      <c r="I36" s="85">
        <f>IF(H$5+SUM(H$17:H36)&gt;20000,H$13,H$12)</f>
        <v>3.73</v>
      </c>
      <c r="J36" s="86">
        <f t="shared" si="0"/>
        <v>0</v>
      </c>
    </row>
    <row r="37" spans="2:10" ht="12.75">
      <c r="B37" s="84">
        <v>21</v>
      </c>
      <c r="C37" s="3"/>
      <c r="D37" s="16"/>
      <c r="E37" s="17"/>
      <c r="F37" s="17"/>
      <c r="G37" s="18"/>
      <c r="H37" s="20"/>
      <c r="I37" s="85">
        <f>IF(H$5+SUM(H$17:H37)&gt;20000,H$13,H$12)</f>
        <v>3.73</v>
      </c>
      <c r="J37" s="86">
        <f t="shared" si="0"/>
        <v>0</v>
      </c>
    </row>
    <row r="38" spans="2:10" ht="12.75">
      <c r="B38" s="84">
        <v>22</v>
      </c>
      <c r="C38" s="3"/>
      <c r="D38" s="16"/>
      <c r="E38" s="17"/>
      <c r="F38" s="17"/>
      <c r="G38" s="18"/>
      <c r="H38" s="20"/>
      <c r="I38" s="85">
        <f>IF(H$5+SUM(H$17:H38)&gt;20000,H$13,H$12)</f>
        <v>3.73</v>
      </c>
      <c r="J38" s="86">
        <f t="shared" si="0"/>
        <v>0</v>
      </c>
    </row>
    <row r="39" spans="2:10" ht="12.75">
      <c r="B39" s="84">
        <v>23</v>
      </c>
      <c r="C39" s="3"/>
      <c r="D39" s="16"/>
      <c r="E39" s="17"/>
      <c r="F39" s="17"/>
      <c r="G39" s="18"/>
      <c r="H39" s="20"/>
      <c r="I39" s="85">
        <f>IF(H$5+SUM(H$17:H39)&gt;20000,H$13,H$12)</f>
        <v>3.73</v>
      </c>
      <c r="J39" s="86">
        <f t="shared" si="0"/>
        <v>0</v>
      </c>
    </row>
    <row r="40" spans="2:10" ht="12.75">
      <c r="B40" s="84">
        <v>24</v>
      </c>
      <c r="C40" s="3"/>
      <c r="D40" s="16"/>
      <c r="E40" s="17"/>
      <c r="F40" s="17"/>
      <c r="G40" s="18"/>
      <c r="H40" s="20"/>
      <c r="I40" s="85">
        <f>IF(H$5+SUM(H$17:H40)&gt;20000,H$13,H$12)</f>
        <v>3.73</v>
      </c>
      <c r="J40" s="86">
        <f t="shared" si="0"/>
        <v>0</v>
      </c>
    </row>
    <row r="41" spans="2:10" ht="12.75">
      <c r="B41" s="84">
        <v>25</v>
      </c>
      <c r="C41" s="3"/>
      <c r="D41" s="16"/>
      <c r="E41" s="17"/>
      <c r="F41" s="17"/>
      <c r="G41" s="18"/>
      <c r="H41" s="20"/>
      <c r="I41" s="85">
        <f>IF(H$5+SUM(H$17:H41)&gt;20000,H$13,H$12)</f>
        <v>3.73</v>
      </c>
      <c r="J41" s="86">
        <f t="shared" si="0"/>
        <v>0</v>
      </c>
    </row>
    <row r="42" spans="2:10" ht="12.75">
      <c r="B42" s="84">
        <v>26</v>
      </c>
      <c r="C42" s="3"/>
      <c r="D42" s="16"/>
      <c r="E42" s="17"/>
      <c r="F42" s="17"/>
      <c r="G42" s="18"/>
      <c r="H42" s="20"/>
      <c r="I42" s="85">
        <f>IF(H$5+SUM(H$17:H42)&gt;20000,H$13,H$12)</f>
        <v>3.73</v>
      </c>
      <c r="J42" s="86">
        <f t="shared" si="0"/>
        <v>0</v>
      </c>
    </row>
    <row r="43" spans="2:10" ht="12.75">
      <c r="B43" s="84">
        <v>27</v>
      </c>
      <c r="C43" s="3"/>
      <c r="D43" s="16"/>
      <c r="E43" s="17"/>
      <c r="F43" s="17"/>
      <c r="G43" s="18"/>
      <c r="H43" s="20"/>
      <c r="I43" s="85">
        <f>IF(H$5+SUM(H$17:H43)&gt;20000,H$13,H$12)</f>
        <v>3.73</v>
      </c>
      <c r="J43" s="86">
        <f t="shared" si="0"/>
        <v>0</v>
      </c>
    </row>
    <row r="44" spans="2:10" ht="12.75">
      <c r="B44" s="84">
        <v>28</v>
      </c>
      <c r="C44" s="3"/>
      <c r="D44" s="16"/>
      <c r="E44" s="17"/>
      <c r="F44" s="17"/>
      <c r="G44" s="18"/>
      <c r="H44" s="20"/>
      <c r="I44" s="85">
        <f>IF(H$5+SUM(H$17:H44)&gt;20000,H$13,H$12)</f>
        <v>3.73</v>
      </c>
      <c r="J44" s="86">
        <f t="shared" si="0"/>
        <v>0</v>
      </c>
    </row>
    <row r="45" spans="2:10" ht="12.75">
      <c r="B45" s="84">
        <v>29</v>
      </c>
      <c r="C45" s="3"/>
      <c r="D45" s="16"/>
      <c r="E45" s="17"/>
      <c r="F45" s="17"/>
      <c r="G45" s="18"/>
      <c r="H45" s="20"/>
      <c r="I45" s="85">
        <f>IF(H$5+SUM(H$17:H45)&gt;20000,H$13,H$12)</f>
        <v>3.73</v>
      </c>
      <c r="J45" s="86">
        <f t="shared" si="0"/>
        <v>0</v>
      </c>
    </row>
    <row r="46" spans="2:10" ht="12.75">
      <c r="B46" s="84">
        <v>30</v>
      </c>
      <c r="C46" s="3"/>
      <c r="D46" s="16"/>
      <c r="E46" s="17"/>
      <c r="F46" s="17"/>
      <c r="G46" s="18"/>
      <c r="H46" s="20"/>
      <c r="I46" s="85">
        <f>IF(H$5+SUM(H$17:H46)&gt;20000,H$13,H$12)</f>
        <v>3.73</v>
      </c>
      <c r="J46" s="86">
        <f t="shared" si="0"/>
        <v>0</v>
      </c>
    </row>
    <row r="47" spans="2:10" ht="12.75">
      <c r="B47" s="84">
        <v>31</v>
      </c>
      <c r="C47" s="3"/>
      <c r="D47" s="16"/>
      <c r="E47" s="17"/>
      <c r="F47" s="17"/>
      <c r="G47" s="18"/>
      <c r="H47" s="20"/>
      <c r="I47" s="85">
        <f>IF(H$5+SUM(H$17:H47)&gt;20000,H$13,H$12)</f>
        <v>3.73</v>
      </c>
      <c r="J47" s="86">
        <f t="shared" si="0"/>
        <v>0</v>
      </c>
    </row>
    <row r="48" spans="2:10" ht="12.75">
      <c r="B48" s="84">
        <v>32</v>
      </c>
      <c r="C48" s="3"/>
      <c r="D48" s="16"/>
      <c r="E48" s="17"/>
      <c r="F48" s="17"/>
      <c r="G48" s="18"/>
      <c r="H48" s="20"/>
      <c r="I48" s="85">
        <f>IF(H$5+SUM(H$17:H48)&gt;20000,H$13,H$12)</f>
        <v>3.73</v>
      </c>
      <c r="J48" s="86">
        <f t="shared" si="0"/>
        <v>0</v>
      </c>
    </row>
    <row r="49" spans="2:10" ht="12.75">
      <c r="B49" s="84">
        <v>33</v>
      </c>
      <c r="C49" s="3"/>
      <c r="D49" s="16"/>
      <c r="E49" s="17"/>
      <c r="F49" s="17"/>
      <c r="G49" s="18"/>
      <c r="H49" s="20"/>
      <c r="I49" s="85">
        <f>IF(H$5+SUM(H$17:H49)&gt;20000,H$13,H$12)</f>
        <v>3.73</v>
      </c>
      <c r="J49" s="86">
        <f t="shared" si="0"/>
        <v>0</v>
      </c>
    </row>
    <row r="50" spans="2:10" ht="12.75">
      <c r="B50" s="84">
        <v>34</v>
      </c>
      <c r="C50" s="3"/>
      <c r="D50" s="16"/>
      <c r="E50" s="17"/>
      <c r="F50" s="17"/>
      <c r="G50" s="18"/>
      <c r="H50" s="20"/>
      <c r="I50" s="85">
        <f>IF(H$5+SUM(H$17:H50)&gt;20000,H$13,H$12)</f>
        <v>3.73</v>
      </c>
      <c r="J50" s="86">
        <f t="shared" si="0"/>
        <v>0</v>
      </c>
    </row>
    <row r="51" spans="2:10" ht="12.75">
      <c r="B51" s="84">
        <v>35</v>
      </c>
      <c r="C51" s="3"/>
      <c r="D51" s="16"/>
      <c r="E51" s="17"/>
      <c r="F51" s="17"/>
      <c r="G51" s="18"/>
      <c r="H51" s="20"/>
      <c r="I51" s="85">
        <f>IF(H$5+SUM(H$17:H51)&gt;20000,H$13,H$12)</f>
        <v>3.73</v>
      </c>
      <c r="J51" s="86">
        <f t="shared" si="0"/>
        <v>0</v>
      </c>
    </row>
    <row r="52" spans="2:10" ht="12.75">
      <c r="B52" s="84">
        <v>36</v>
      </c>
      <c r="C52" s="3"/>
      <c r="D52" s="16"/>
      <c r="E52" s="17"/>
      <c r="F52" s="17"/>
      <c r="G52" s="18"/>
      <c r="H52" s="20"/>
      <c r="I52" s="85">
        <f>IF(H$5+SUM(H$17:H52)&gt;20000,H$13,H$12)</f>
        <v>3.73</v>
      </c>
      <c r="J52" s="86">
        <f t="shared" si="0"/>
        <v>0</v>
      </c>
    </row>
    <row r="53" spans="2:10" ht="12.75">
      <c r="B53" s="84">
        <v>37</v>
      </c>
      <c r="C53" s="3"/>
      <c r="D53" s="16"/>
      <c r="E53" s="17"/>
      <c r="F53" s="17"/>
      <c r="G53" s="18"/>
      <c r="H53" s="20"/>
      <c r="I53" s="85">
        <f>IF(H$5+SUM(H$17:H53)&gt;20000,H$13,H$12)</f>
        <v>3.73</v>
      </c>
      <c r="J53" s="86">
        <f t="shared" si="0"/>
        <v>0</v>
      </c>
    </row>
    <row r="54" spans="2:10" ht="12.75">
      <c r="B54" s="84">
        <v>38</v>
      </c>
      <c r="C54" s="3"/>
      <c r="D54" s="16"/>
      <c r="E54" s="17"/>
      <c r="F54" s="17"/>
      <c r="G54" s="18"/>
      <c r="H54" s="20"/>
      <c r="I54" s="85">
        <f>IF(H$5+SUM(H$17:H54)&gt;20000,H$13,H$12)</f>
        <v>3.73</v>
      </c>
      <c r="J54" s="86">
        <f t="shared" si="0"/>
        <v>0</v>
      </c>
    </row>
    <row r="55" spans="2:10" ht="12.75">
      <c r="B55" s="84">
        <v>39</v>
      </c>
      <c r="C55" s="3"/>
      <c r="D55" s="16"/>
      <c r="E55" s="17"/>
      <c r="F55" s="17"/>
      <c r="G55" s="18"/>
      <c r="H55" s="20"/>
      <c r="I55" s="85">
        <f>IF(H$5+SUM(H$17:H55)&gt;20000,H$13,H$12)</f>
        <v>3.73</v>
      </c>
      <c r="J55" s="86">
        <f t="shared" si="0"/>
        <v>0</v>
      </c>
    </row>
    <row r="56" spans="2:10" ht="12.75">
      <c r="B56" s="84">
        <v>40</v>
      </c>
      <c r="C56" s="3"/>
      <c r="D56" s="107"/>
      <c r="E56" s="108"/>
      <c r="F56" s="108"/>
      <c r="G56" s="109"/>
      <c r="H56" s="20"/>
      <c r="I56" s="85">
        <f>IF(H$5+SUM(H$17:H56)&gt;20000,H$13,H$12)</f>
        <v>3.73</v>
      </c>
      <c r="J56" s="86">
        <f t="shared" si="0"/>
        <v>0</v>
      </c>
    </row>
    <row r="57" spans="8:10" ht="13.5" thickBot="1">
      <c r="H57" s="87"/>
      <c r="I57" s="87"/>
      <c r="J57" s="88"/>
    </row>
    <row r="58" spans="2:10" ht="13.5" thickBot="1">
      <c r="B58" s="89"/>
      <c r="C58" s="90" t="s">
        <v>5</v>
      </c>
      <c r="D58" s="90"/>
      <c r="E58" s="90"/>
      <c r="F58" s="90"/>
      <c r="G58" s="90"/>
      <c r="H58" s="90"/>
      <c r="I58" s="90"/>
      <c r="J58" s="91">
        <f>SUM(J17:J57)</f>
        <v>0</v>
      </c>
    </row>
    <row r="60" spans="3:8" ht="12.75">
      <c r="C60" s="33" t="s">
        <v>8</v>
      </c>
      <c r="H60" s="33" t="s">
        <v>8</v>
      </c>
    </row>
    <row r="61" spans="3:8" ht="12.75">
      <c r="C61" s="33" t="s">
        <v>13</v>
      </c>
      <c r="H61" s="33" t="s">
        <v>14</v>
      </c>
    </row>
    <row r="63" spans="3:8" ht="12.75">
      <c r="C63" s="33" t="s">
        <v>15</v>
      </c>
      <c r="G63" s="92" t="s">
        <v>74</v>
      </c>
      <c r="H63" s="33" t="s">
        <v>16</v>
      </c>
    </row>
  </sheetData>
  <sheetProtection password="AEAC" sheet="1" objects="1" scenarios="1"/>
  <mergeCells count="21">
    <mergeCell ref="A2:K2"/>
    <mergeCell ref="D17:G17"/>
    <mergeCell ref="D18:G18"/>
    <mergeCell ref="D19:G19"/>
    <mergeCell ref="D24:G24"/>
    <mergeCell ref="D25:G25"/>
    <mergeCell ref="D26:G26"/>
    <mergeCell ref="D27:G27"/>
    <mergeCell ref="D20:G20"/>
    <mergeCell ref="D21:G21"/>
    <mergeCell ref="D22:G22"/>
    <mergeCell ref="D23:G23"/>
    <mergeCell ref="D56:G56"/>
    <mergeCell ref="D32:G32"/>
    <mergeCell ref="D33:G33"/>
    <mergeCell ref="D34:G34"/>
    <mergeCell ref="D35:G35"/>
    <mergeCell ref="D28:G28"/>
    <mergeCell ref="D29:G29"/>
    <mergeCell ref="D30:G30"/>
    <mergeCell ref="D31:G31"/>
  </mergeCells>
  <printOptions horizontalCentered="1"/>
  <pageMargins left="0.7874015748031497" right="0.3937007874015748" top="1.220472440944882" bottom="0.5511811023622047" header="0" footer="0"/>
  <pageSetup fitToHeight="1" fitToWidth="1" horizontalDpi="300" verticalDpi="3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00390625" style="33" customWidth="1"/>
    <col min="2" max="2" width="2.8515625" style="33" customWidth="1"/>
    <col min="3" max="3" width="9.140625" style="33" customWidth="1"/>
    <col min="4" max="4" width="14.28125" style="33" customWidth="1"/>
    <col min="5" max="5" width="13.8515625" style="33" customWidth="1"/>
    <col min="6" max="6" width="2.8515625" style="33" customWidth="1"/>
    <col min="7" max="7" width="43.421875" style="33" customWidth="1"/>
    <col min="8" max="9" width="10.00390625" style="33" customWidth="1"/>
    <col min="10" max="10" width="12.00390625" style="33" customWidth="1"/>
    <col min="11" max="11" width="2.8515625" style="33" customWidth="1"/>
    <col min="12" max="16384" width="9.140625" style="33" customWidth="1"/>
  </cols>
  <sheetData>
    <row r="2" spans="1:11" ht="23.25">
      <c r="A2" s="106" t="str">
        <f>'Kørselsgodtg.januar'!A2</f>
        <v>Skattefri kørselsgodtgørelse år 2023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2:9" ht="12.75">
      <c r="B4" s="33" t="s">
        <v>17</v>
      </c>
      <c r="H4" s="71"/>
      <c r="I4" s="45"/>
    </row>
    <row r="5" spans="3:9" ht="12.75">
      <c r="C5" s="33" t="s">
        <v>1</v>
      </c>
      <c r="D5" s="33">
        <f>'Kørselsgodtg.januar'!D5</f>
        <v>0</v>
      </c>
      <c r="F5" s="37"/>
      <c r="G5" s="33" t="s">
        <v>38</v>
      </c>
      <c r="H5" s="93">
        <f>juni!H7</f>
        <v>0</v>
      </c>
      <c r="I5" s="72"/>
    </row>
    <row r="6" spans="3:9" ht="12.75">
      <c r="C6" s="33" t="s">
        <v>0</v>
      </c>
      <c r="D6" s="33">
        <f>'Kørselsgodtg.januar'!D6</f>
        <v>0</v>
      </c>
      <c r="F6" s="37"/>
      <c r="G6" s="38" t="s">
        <v>11</v>
      </c>
      <c r="H6" s="73">
        <f>SUM(H17:H56)</f>
        <v>0</v>
      </c>
      <c r="I6" s="72"/>
    </row>
    <row r="7" spans="3:9" ht="12.75">
      <c r="C7" s="33" t="s">
        <v>2</v>
      </c>
      <c r="D7" s="33">
        <f>'Kørselsgodtg.januar'!D7</f>
        <v>0</v>
      </c>
      <c r="F7" s="37"/>
      <c r="G7" s="38" t="s">
        <v>12</v>
      </c>
      <c r="H7" s="74">
        <f>SUM(H5:H6)</f>
        <v>0</v>
      </c>
      <c r="I7" s="75"/>
    </row>
    <row r="8" spans="3:8" ht="12.75">
      <c r="C8" s="33" t="str">
        <f>'Kørselsgodtg.januar'!C8</f>
        <v>Reg. nr.</v>
      </c>
      <c r="D8" s="33">
        <f>'Kørselsgodtg.januar'!D8</f>
        <v>0</v>
      </c>
      <c r="G8" s="76" t="str">
        <f>IF(H7&lt;20000,"sats 1 vil blive anvendt indtil du har kørt km. 20.000 i år","")</f>
        <v>sats 1 vil blive anvendt indtil du har kørt km. 20.000 i år</v>
      </c>
      <c r="H8" s="77"/>
    </row>
    <row r="9" spans="7:8" ht="12.75">
      <c r="G9" s="78">
        <f>IF(H7&gt;=20000,"SATS 2 VIL BLIVE ANVENDT RESTEN AF ÅRET","")</f>
      </c>
      <c r="H9" s="77"/>
    </row>
    <row r="10" spans="7:8" ht="12.75">
      <c r="G10" s="79">
        <f>IF(H7&gt;=20000,"(fordel km.antal manuelt ved overskrivelsen af kørte km. 20.000)","")</f>
      </c>
      <c r="H10" s="77"/>
    </row>
    <row r="11" ht="12.75">
      <c r="G11" s="33" t="str">
        <f>'Kørselsgodtg.januar'!G12</f>
        <v>Kørselssatser fra Skat:</v>
      </c>
    </row>
    <row r="12" spans="2:8" ht="12.75">
      <c r="B12" s="33" t="s">
        <v>42</v>
      </c>
      <c r="D12" s="80" t="s">
        <v>47</v>
      </c>
      <c r="G12" s="33" t="s">
        <v>9</v>
      </c>
      <c r="H12" s="81">
        <v>3.73</v>
      </c>
    </row>
    <row r="13" spans="7:8" ht="12.75">
      <c r="G13" s="33" t="s">
        <v>10</v>
      </c>
      <c r="H13" s="81">
        <v>2.19</v>
      </c>
    </row>
    <row r="15" spans="2:10" ht="12.75">
      <c r="B15" s="33" t="s">
        <v>3</v>
      </c>
      <c r="H15" s="71"/>
      <c r="I15" s="71" t="s">
        <v>20</v>
      </c>
      <c r="J15" s="71" t="s">
        <v>6</v>
      </c>
    </row>
    <row r="16" spans="3:10" ht="12.75">
      <c r="C16" s="82" t="s">
        <v>4</v>
      </c>
      <c r="D16" s="82" t="s">
        <v>18</v>
      </c>
      <c r="E16" s="83"/>
      <c r="F16" s="71"/>
      <c r="H16" s="71" t="s">
        <v>41</v>
      </c>
      <c r="I16" s="71" t="s">
        <v>19</v>
      </c>
      <c r="J16" s="71" t="s">
        <v>7</v>
      </c>
    </row>
    <row r="17" spans="2:10" ht="12.75">
      <c r="B17" s="84">
        <v>1</v>
      </c>
      <c r="C17" s="2"/>
      <c r="D17" s="107"/>
      <c r="E17" s="108"/>
      <c r="F17" s="108"/>
      <c r="G17" s="109"/>
      <c r="H17" s="20"/>
      <c r="I17" s="85">
        <f>IF(H$5+SUM(H$17:H17)&gt;20000,H$13,H$12)</f>
        <v>3.73</v>
      </c>
      <c r="J17" s="86">
        <f aca="true" t="shared" si="0" ref="J17:J56">H17*I17</f>
        <v>0</v>
      </c>
    </row>
    <row r="18" spans="2:10" ht="12.75">
      <c r="B18" s="84">
        <v>2</v>
      </c>
      <c r="C18" s="3"/>
      <c r="D18" s="107"/>
      <c r="E18" s="108"/>
      <c r="F18" s="108"/>
      <c r="G18" s="109"/>
      <c r="H18" s="20"/>
      <c r="I18" s="85">
        <f>IF(H$5+SUM(H$17:H18)&gt;20000,H$13,H$12)</f>
        <v>3.73</v>
      </c>
      <c r="J18" s="86">
        <f t="shared" si="0"/>
        <v>0</v>
      </c>
    </row>
    <row r="19" spans="2:10" ht="12.75">
      <c r="B19" s="84">
        <v>3</v>
      </c>
      <c r="C19" s="3"/>
      <c r="D19" s="107"/>
      <c r="E19" s="108"/>
      <c r="F19" s="108"/>
      <c r="G19" s="109"/>
      <c r="H19" s="20"/>
      <c r="I19" s="85">
        <f>IF(H$5+SUM(H$17:H19)&gt;20000,H$13,H$12)</f>
        <v>3.73</v>
      </c>
      <c r="J19" s="86">
        <f t="shared" si="0"/>
        <v>0</v>
      </c>
    </row>
    <row r="20" spans="2:10" ht="12.75">
      <c r="B20" s="84">
        <v>4</v>
      </c>
      <c r="C20" s="3"/>
      <c r="D20" s="107"/>
      <c r="E20" s="108"/>
      <c r="F20" s="108"/>
      <c r="G20" s="109"/>
      <c r="H20" s="20"/>
      <c r="I20" s="85">
        <f>IF(H$5+SUM(H$17:H20)&gt;20000,H$13,H$12)</f>
        <v>3.73</v>
      </c>
      <c r="J20" s="86">
        <f t="shared" si="0"/>
        <v>0</v>
      </c>
    </row>
    <row r="21" spans="2:10" ht="12.75">
      <c r="B21" s="84">
        <v>5</v>
      </c>
      <c r="C21" s="3"/>
      <c r="D21" s="110"/>
      <c r="E21" s="111"/>
      <c r="F21" s="111"/>
      <c r="G21" s="112"/>
      <c r="H21" s="20"/>
      <c r="I21" s="85">
        <f>IF(H$5+SUM(H$17:H21)&gt;20000,H$13,H$12)</f>
        <v>3.73</v>
      </c>
      <c r="J21" s="86">
        <f t="shared" si="0"/>
        <v>0</v>
      </c>
    </row>
    <row r="22" spans="2:10" ht="12.75">
      <c r="B22" s="84">
        <v>6</v>
      </c>
      <c r="C22" s="3"/>
      <c r="D22" s="107"/>
      <c r="E22" s="108"/>
      <c r="F22" s="108"/>
      <c r="G22" s="109"/>
      <c r="H22" s="20"/>
      <c r="I22" s="85">
        <f>IF(H$5+SUM(H$17:H22)&gt;20000,H$13,H$12)</f>
        <v>3.73</v>
      </c>
      <c r="J22" s="86">
        <f t="shared" si="0"/>
        <v>0</v>
      </c>
    </row>
    <row r="23" spans="2:10" ht="12.75">
      <c r="B23" s="84">
        <v>7</v>
      </c>
      <c r="C23" s="3"/>
      <c r="D23" s="107"/>
      <c r="E23" s="108"/>
      <c r="F23" s="108"/>
      <c r="G23" s="109"/>
      <c r="H23" s="20"/>
      <c r="I23" s="85">
        <f>IF(H$5+SUM(H$17:H23)&gt;20000,H$13,H$12)</f>
        <v>3.73</v>
      </c>
      <c r="J23" s="86">
        <f t="shared" si="0"/>
        <v>0</v>
      </c>
    </row>
    <row r="24" spans="2:10" ht="12.75">
      <c r="B24" s="84">
        <v>8</v>
      </c>
      <c r="C24" s="3"/>
      <c r="D24" s="107"/>
      <c r="E24" s="108"/>
      <c r="F24" s="108"/>
      <c r="G24" s="109"/>
      <c r="H24" s="20"/>
      <c r="I24" s="85">
        <f>IF(H$5+SUM(H$17:H24)&gt;20000,H$13,H$12)</f>
        <v>3.73</v>
      </c>
      <c r="J24" s="86">
        <f t="shared" si="0"/>
        <v>0</v>
      </c>
    </row>
    <row r="25" spans="2:10" ht="12.75">
      <c r="B25" s="84">
        <v>9</v>
      </c>
      <c r="C25" s="3"/>
      <c r="D25" s="107"/>
      <c r="E25" s="108"/>
      <c r="F25" s="108"/>
      <c r="G25" s="109"/>
      <c r="H25" s="20"/>
      <c r="I25" s="85">
        <f>IF(H$5+SUM(H$17:H25)&gt;20000,H$13,H$12)</f>
        <v>3.73</v>
      </c>
      <c r="J25" s="86">
        <f t="shared" si="0"/>
        <v>0</v>
      </c>
    </row>
    <row r="26" spans="2:10" ht="12.75">
      <c r="B26" s="84">
        <v>10</v>
      </c>
      <c r="C26" s="3"/>
      <c r="D26" s="107"/>
      <c r="E26" s="108"/>
      <c r="F26" s="108"/>
      <c r="G26" s="109"/>
      <c r="H26" s="20"/>
      <c r="I26" s="85">
        <f>IF(H$5+SUM(H$17:H26)&gt;20000,H$13,H$12)</f>
        <v>3.73</v>
      </c>
      <c r="J26" s="86">
        <f t="shared" si="0"/>
        <v>0</v>
      </c>
    </row>
    <row r="27" spans="2:10" ht="12.75">
      <c r="B27" s="84">
        <v>11</v>
      </c>
      <c r="C27" s="3"/>
      <c r="D27" s="107"/>
      <c r="E27" s="108"/>
      <c r="F27" s="108"/>
      <c r="G27" s="109"/>
      <c r="H27" s="20"/>
      <c r="I27" s="85">
        <f>IF(H$5+SUM(H$17:H27)&gt;20000,H$13,H$12)</f>
        <v>3.73</v>
      </c>
      <c r="J27" s="86">
        <f t="shared" si="0"/>
        <v>0</v>
      </c>
    </row>
    <row r="28" spans="2:10" ht="12.75">
      <c r="B28" s="84">
        <v>12</v>
      </c>
      <c r="C28" s="3"/>
      <c r="D28" s="107"/>
      <c r="E28" s="108"/>
      <c r="F28" s="108"/>
      <c r="G28" s="109"/>
      <c r="H28" s="20"/>
      <c r="I28" s="85">
        <f>IF(H$5+SUM(H$17:H28)&gt;20000,H$13,H$12)</f>
        <v>3.73</v>
      </c>
      <c r="J28" s="86">
        <f t="shared" si="0"/>
        <v>0</v>
      </c>
    </row>
    <row r="29" spans="2:10" ht="12.75">
      <c r="B29" s="84">
        <v>13</v>
      </c>
      <c r="C29" s="3"/>
      <c r="D29" s="107"/>
      <c r="E29" s="108"/>
      <c r="F29" s="108"/>
      <c r="G29" s="109"/>
      <c r="H29" s="20"/>
      <c r="I29" s="85">
        <f>IF(H$5+SUM(H$17:H29)&gt;20000,H$13,H$12)</f>
        <v>3.73</v>
      </c>
      <c r="J29" s="86">
        <f t="shared" si="0"/>
        <v>0</v>
      </c>
    </row>
    <row r="30" spans="2:10" ht="12.75">
      <c r="B30" s="84">
        <v>14</v>
      </c>
      <c r="C30" s="3"/>
      <c r="D30" s="107"/>
      <c r="E30" s="108"/>
      <c r="F30" s="108"/>
      <c r="G30" s="109"/>
      <c r="H30" s="20"/>
      <c r="I30" s="85">
        <f>IF(H$5+SUM(H$17:H30)&gt;20000,H$13,H$12)</f>
        <v>3.73</v>
      </c>
      <c r="J30" s="86">
        <f t="shared" si="0"/>
        <v>0</v>
      </c>
    </row>
    <row r="31" spans="2:10" ht="12.75">
      <c r="B31" s="84">
        <v>15</v>
      </c>
      <c r="C31" s="3"/>
      <c r="D31" s="107"/>
      <c r="E31" s="108"/>
      <c r="F31" s="108"/>
      <c r="G31" s="109"/>
      <c r="H31" s="20"/>
      <c r="I31" s="85">
        <f>IF(H$5+SUM(H$17:H31)&gt;20000,H$13,H$12)</f>
        <v>3.73</v>
      </c>
      <c r="J31" s="86">
        <f t="shared" si="0"/>
        <v>0</v>
      </c>
    </row>
    <row r="32" spans="2:10" ht="12.75">
      <c r="B32" s="84">
        <v>16</v>
      </c>
      <c r="C32" s="3"/>
      <c r="D32" s="107"/>
      <c r="E32" s="108"/>
      <c r="F32" s="108"/>
      <c r="G32" s="109"/>
      <c r="H32" s="20"/>
      <c r="I32" s="85">
        <f>IF(H$5+SUM(H$17:H32)&gt;20000,H$13,H$12)</f>
        <v>3.73</v>
      </c>
      <c r="J32" s="86">
        <f t="shared" si="0"/>
        <v>0</v>
      </c>
    </row>
    <row r="33" spans="2:10" ht="12.75">
      <c r="B33" s="84">
        <v>17</v>
      </c>
      <c r="C33" s="3"/>
      <c r="D33" s="107"/>
      <c r="E33" s="108"/>
      <c r="F33" s="108"/>
      <c r="G33" s="109"/>
      <c r="H33" s="20"/>
      <c r="I33" s="85">
        <f>IF(H$5+SUM(H$17:H33)&gt;20000,H$13,H$12)</f>
        <v>3.73</v>
      </c>
      <c r="J33" s="86">
        <f t="shared" si="0"/>
        <v>0</v>
      </c>
    </row>
    <row r="34" spans="2:10" ht="12.75">
      <c r="B34" s="84">
        <v>18</v>
      </c>
      <c r="C34" s="3"/>
      <c r="D34" s="107"/>
      <c r="E34" s="108"/>
      <c r="F34" s="108"/>
      <c r="G34" s="109"/>
      <c r="H34" s="20"/>
      <c r="I34" s="85">
        <f>IF(H$5+SUM(H$17:H34)&gt;20000,H$13,H$12)</f>
        <v>3.73</v>
      </c>
      <c r="J34" s="86">
        <f t="shared" si="0"/>
        <v>0</v>
      </c>
    </row>
    <row r="35" spans="2:10" ht="12.75">
      <c r="B35" s="84">
        <v>19</v>
      </c>
      <c r="C35" s="3"/>
      <c r="D35" s="107"/>
      <c r="E35" s="108"/>
      <c r="F35" s="108"/>
      <c r="G35" s="109"/>
      <c r="H35" s="20"/>
      <c r="I35" s="85">
        <f>IF(H$5+SUM(H$17:H35)&gt;20000,H$13,H$12)</f>
        <v>3.73</v>
      </c>
      <c r="J35" s="86">
        <f t="shared" si="0"/>
        <v>0</v>
      </c>
    </row>
    <row r="36" spans="2:10" ht="12.75">
      <c r="B36" s="84">
        <v>20</v>
      </c>
      <c r="C36" s="3"/>
      <c r="D36" s="16"/>
      <c r="E36" s="17"/>
      <c r="F36" s="17"/>
      <c r="G36" s="18"/>
      <c r="H36" s="20"/>
      <c r="I36" s="85">
        <f>IF(H$5+SUM(H$17:H36)&gt;20000,H$13,H$12)</f>
        <v>3.73</v>
      </c>
      <c r="J36" s="86">
        <f t="shared" si="0"/>
        <v>0</v>
      </c>
    </row>
    <row r="37" spans="2:10" ht="12.75">
      <c r="B37" s="84">
        <v>21</v>
      </c>
      <c r="C37" s="3"/>
      <c r="D37" s="16"/>
      <c r="E37" s="17"/>
      <c r="F37" s="17"/>
      <c r="G37" s="18"/>
      <c r="H37" s="20"/>
      <c r="I37" s="85">
        <f>IF(H$5+SUM(H$17:H37)&gt;20000,H$13,H$12)</f>
        <v>3.73</v>
      </c>
      <c r="J37" s="86">
        <f t="shared" si="0"/>
        <v>0</v>
      </c>
    </row>
    <row r="38" spans="2:10" ht="12.75">
      <c r="B38" s="84">
        <v>22</v>
      </c>
      <c r="C38" s="3"/>
      <c r="D38" s="16"/>
      <c r="E38" s="17"/>
      <c r="F38" s="17"/>
      <c r="G38" s="18"/>
      <c r="H38" s="20"/>
      <c r="I38" s="85">
        <f>IF(H$5+SUM(H$17:H38)&gt;20000,H$13,H$12)</f>
        <v>3.73</v>
      </c>
      <c r="J38" s="86">
        <f t="shared" si="0"/>
        <v>0</v>
      </c>
    </row>
    <row r="39" spans="2:10" ht="12.75">
      <c r="B39" s="84">
        <v>23</v>
      </c>
      <c r="C39" s="3"/>
      <c r="D39" s="16"/>
      <c r="E39" s="17"/>
      <c r="F39" s="17"/>
      <c r="G39" s="18"/>
      <c r="H39" s="20"/>
      <c r="I39" s="85">
        <f>IF(H$5+SUM(H$17:H39)&gt;20000,H$13,H$12)</f>
        <v>3.73</v>
      </c>
      <c r="J39" s="86">
        <f t="shared" si="0"/>
        <v>0</v>
      </c>
    </row>
    <row r="40" spans="2:10" ht="12.75">
      <c r="B40" s="84">
        <v>24</v>
      </c>
      <c r="C40" s="3"/>
      <c r="D40" s="16"/>
      <c r="E40" s="17"/>
      <c r="F40" s="17"/>
      <c r="G40" s="18"/>
      <c r="H40" s="20"/>
      <c r="I40" s="85">
        <f>IF(H$5+SUM(H$17:H40)&gt;20000,H$13,H$12)</f>
        <v>3.73</v>
      </c>
      <c r="J40" s="86">
        <f t="shared" si="0"/>
        <v>0</v>
      </c>
    </row>
    <row r="41" spans="2:10" ht="12.75">
      <c r="B41" s="84">
        <v>25</v>
      </c>
      <c r="C41" s="3"/>
      <c r="D41" s="16"/>
      <c r="E41" s="17"/>
      <c r="F41" s="17"/>
      <c r="G41" s="18"/>
      <c r="H41" s="20"/>
      <c r="I41" s="85">
        <f>IF(H$5+SUM(H$17:H41)&gt;20000,H$13,H$12)</f>
        <v>3.73</v>
      </c>
      <c r="J41" s="86">
        <f t="shared" si="0"/>
        <v>0</v>
      </c>
    </row>
    <row r="42" spans="2:10" ht="12.75">
      <c r="B42" s="84">
        <v>26</v>
      </c>
      <c r="C42" s="3"/>
      <c r="D42" s="16"/>
      <c r="E42" s="17"/>
      <c r="F42" s="17"/>
      <c r="G42" s="18"/>
      <c r="H42" s="20"/>
      <c r="I42" s="85">
        <f>IF(H$5+SUM(H$17:H42)&gt;20000,H$13,H$12)</f>
        <v>3.73</v>
      </c>
      <c r="J42" s="86">
        <f t="shared" si="0"/>
        <v>0</v>
      </c>
    </row>
    <row r="43" spans="2:10" ht="12.75">
      <c r="B43" s="84">
        <v>27</v>
      </c>
      <c r="C43" s="3"/>
      <c r="D43" s="16"/>
      <c r="E43" s="17"/>
      <c r="F43" s="17"/>
      <c r="G43" s="18"/>
      <c r="H43" s="20"/>
      <c r="I43" s="85">
        <f>IF(H$5+SUM(H$17:H43)&gt;20000,H$13,H$12)</f>
        <v>3.73</v>
      </c>
      <c r="J43" s="86">
        <f t="shared" si="0"/>
        <v>0</v>
      </c>
    </row>
    <row r="44" spans="2:10" ht="12.75">
      <c r="B44" s="84">
        <v>28</v>
      </c>
      <c r="C44" s="3"/>
      <c r="D44" s="16"/>
      <c r="E44" s="17"/>
      <c r="F44" s="17"/>
      <c r="G44" s="18"/>
      <c r="H44" s="20"/>
      <c r="I44" s="85">
        <f>IF(H$5+SUM(H$17:H44)&gt;20000,H$13,H$12)</f>
        <v>3.73</v>
      </c>
      <c r="J44" s="86">
        <f t="shared" si="0"/>
        <v>0</v>
      </c>
    </row>
    <row r="45" spans="2:10" ht="12.75">
      <c r="B45" s="84">
        <v>29</v>
      </c>
      <c r="C45" s="3"/>
      <c r="D45" s="16"/>
      <c r="E45" s="17"/>
      <c r="F45" s="17"/>
      <c r="G45" s="18"/>
      <c r="H45" s="20"/>
      <c r="I45" s="85">
        <f>IF(H$5+SUM(H$17:H45)&gt;20000,H$13,H$12)</f>
        <v>3.73</v>
      </c>
      <c r="J45" s="86">
        <f t="shared" si="0"/>
        <v>0</v>
      </c>
    </row>
    <row r="46" spans="2:10" ht="12.75">
      <c r="B46" s="84">
        <v>30</v>
      </c>
      <c r="C46" s="3"/>
      <c r="D46" s="16"/>
      <c r="E46" s="17"/>
      <c r="F46" s="17"/>
      <c r="G46" s="18"/>
      <c r="H46" s="20"/>
      <c r="I46" s="85">
        <f>IF(H$5+SUM(H$17:H46)&gt;20000,H$13,H$12)</f>
        <v>3.73</v>
      </c>
      <c r="J46" s="86">
        <f t="shared" si="0"/>
        <v>0</v>
      </c>
    </row>
    <row r="47" spans="2:10" ht="12.75">
      <c r="B47" s="84">
        <v>31</v>
      </c>
      <c r="C47" s="3"/>
      <c r="D47" s="16"/>
      <c r="E47" s="17"/>
      <c r="F47" s="17"/>
      <c r="G47" s="18"/>
      <c r="H47" s="20"/>
      <c r="I47" s="85">
        <f>IF(H$5+SUM(H$17:H47)&gt;20000,H$13,H$12)</f>
        <v>3.73</v>
      </c>
      <c r="J47" s="86">
        <f t="shared" si="0"/>
        <v>0</v>
      </c>
    </row>
    <row r="48" spans="2:10" ht="12.75">
      <c r="B48" s="84">
        <v>32</v>
      </c>
      <c r="C48" s="3"/>
      <c r="D48" s="16"/>
      <c r="E48" s="17"/>
      <c r="F48" s="17"/>
      <c r="G48" s="18"/>
      <c r="H48" s="20"/>
      <c r="I48" s="85">
        <f>IF(H$5+SUM(H$17:H48)&gt;20000,H$13,H$12)</f>
        <v>3.73</v>
      </c>
      <c r="J48" s="86">
        <f t="shared" si="0"/>
        <v>0</v>
      </c>
    </row>
    <row r="49" spans="2:10" ht="12.75">
      <c r="B49" s="84">
        <v>33</v>
      </c>
      <c r="C49" s="3"/>
      <c r="D49" s="16"/>
      <c r="E49" s="17"/>
      <c r="F49" s="17"/>
      <c r="G49" s="18"/>
      <c r="H49" s="20"/>
      <c r="I49" s="85">
        <f>IF(H$5+SUM(H$17:H49)&gt;20000,H$13,H$12)</f>
        <v>3.73</v>
      </c>
      <c r="J49" s="86">
        <f t="shared" si="0"/>
        <v>0</v>
      </c>
    </row>
    <row r="50" spans="2:10" ht="12.75">
      <c r="B50" s="84">
        <v>34</v>
      </c>
      <c r="C50" s="3"/>
      <c r="D50" s="16"/>
      <c r="E50" s="17"/>
      <c r="F50" s="17"/>
      <c r="G50" s="18"/>
      <c r="H50" s="20"/>
      <c r="I50" s="85">
        <f>IF(H$5+SUM(H$17:H50)&gt;20000,H$13,H$12)</f>
        <v>3.73</v>
      </c>
      <c r="J50" s="86">
        <f t="shared" si="0"/>
        <v>0</v>
      </c>
    </row>
    <row r="51" spans="2:10" ht="12.75">
      <c r="B51" s="84">
        <v>35</v>
      </c>
      <c r="C51" s="3"/>
      <c r="D51" s="16"/>
      <c r="E51" s="17"/>
      <c r="F51" s="17"/>
      <c r="G51" s="18"/>
      <c r="H51" s="20"/>
      <c r="I51" s="85">
        <f>IF(H$5+SUM(H$17:H51)&gt;20000,H$13,H$12)</f>
        <v>3.73</v>
      </c>
      <c r="J51" s="86">
        <f t="shared" si="0"/>
        <v>0</v>
      </c>
    </row>
    <row r="52" spans="2:10" ht="12.75">
      <c r="B52" s="84">
        <v>36</v>
      </c>
      <c r="C52" s="3"/>
      <c r="D52" s="16"/>
      <c r="E52" s="17"/>
      <c r="F52" s="17"/>
      <c r="G52" s="18"/>
      <c r="H52" s="20"/>
      <c r="I52" s="85">
        <f>IF(H$5+SUM(H$17:H52)&gt;20000,H$13,H$12)</f>
        <v>3.73</v>
      </c>
      <c r="J52" s="86">
        <f t="shared" si="0"/>
        <v>0</v>
      </c>
    </row>
    <row r="53" spans="2:10" ht="12.75">
      <c r="B53" s="84">
        <v>37</v>
      </c>
      <c r="C53" s="3"/>
      <c r="D53" s="16"/>
      <c r="E53" s="17"/>
      <c r="F53" s="17"/>
      <c r="G53" s="18"/>
      <c r="H53" s="20"/>
      <c r="I53" s="85">
        <f>IF(H$5+SUM(H$17:H53)&gt;20000,H$13,H$12)</f>
        <v>3.73</v>
      </c>
      <c r="J53" s="86">
        <f t="shared" si="0"/>
        <v>0</v>
      </c>
    </row>
    <row r="54" spans="2:10" ht="12.75">
      <c r="B54" s="84">
        <v>38</v>
      </c>
      <c r="C54" s="3"/>
      <c r="D54" s="16"/>
      <c r="E54" s="17"/>
      <c r="F54" s="17"/>
      <c r="G54" s="18"/>
      <c r="H54" s="20"/>
      <c r="I54" s="85">
        <f>IF(H$5+SUM(H$17:H54)&gt;20000,H$13,H$12)</f>
        <v>3.73</v>
      </c>
      <c r="J54" s="86">
        <f t="shared" si="0"/>
        <v>0</v>
      </c>
    </row>
    <row r="55" spans="2:10" ht="12.75">
      <c r="B55" s="84">
        <v>39</v>
      </c>
      <c r="C55" s="3"/>
      <c r="D55" s="16"/>
      <c r="E55" s="17"/>
      <c r="F55" s="17"/>
      <c r="G55" s="18"/>
      <c r="H55" s="20"/>
      <c r="I55" s="85">
        <f>IF(H$5+SUM(H$17:H55)&gt;20000,H$13,H$12)</f>
        <v>3.73</v>
      </c>
      <c r="J55" s="86">
        <f t="shared" si="0"/>
        <v>0</v>
      </c>
    </row>
    <row r="56" spans="2:10" ht="12.75">
      <c r="B56" s="84">
        <v>40</v>
      </c>
      <c r="C56" s="3"/>
      <c r="D56" s="107"/>
      <c r="E56" s="108"/>
      <c r="F56" s="108"/>
      <c r="G56" s="109"/>
      <c r="H56" s="20"/>
      <c r="I56" s="85">
        <f>IF(H$5+SUM(H$17:H56)&gt;20000,H$13,H$12)</f>
        <v>3.73</v>
      </c>
      <c r="J56" s="86">
        <f t="shared" si="0"/>
        <v>0</v>
      </c>
    </row>
    <row r="57" spans="8:10" ht="13.5" thickBot="1">
      <c r="H57" s="87"/>
      <c r="I57" s="87"/>
      <c r="J57" s="88"/>
    </row>
    <row r="58" spans="2:10" ht="13.5" thickBot="1">
      <c r="B58" s="89"/>
      <c r="C58" s="90" t="s">
        <v>5</v>
      </c>
      <c r="D58" s="90"/>
      <c r="E58" s="90"/>
      <c r="F58" s="90"/>
      <c r="G58" s="90"/>
      <c r="H58" s="90"/>
      <c r="I58" s="90"/>
      <c r="J58" s="91">
        <f>SUM(J17:J57)</f>
        <v>0</v>
      </c>
    </row>
    <row r="60" spans="3:8" ht="12.75">
      <c r="C60" s="33" t="s">
        <v>8</v>
      </c>
      <c r="H60" s="33" t="s">
        <v>8</v>
      </c>
    </row>
    <row r="61" spans="3:8" ht="12.75">
      <c r="C61" s="33" t="s">
        <v>13</v>
      </c>
      <c r="H61" s="33" t="s">
        <v>14</v>
      </c>
    </row>
    <row r="63" spans="3:8" ht="12.75">
      <c r="C63" s="33" t="s">
        <v>15</v>
      </c>
      <c r="G63" s="92" t="s">
        <v>74</v>
      </c>
      <c r="H63" s="33" t="s">
        <v>16</v>
      </c>
    </row>
  </sheetData>
  <sheetProtection password="AEAC" sheet="1" objects="1" scenarios="1"/>
  <mergeCells count="21">
    <mergeCell ref="D27:G27"/>
    <mergeCell ref="D25:G25"/>
    <mergeCell ref="D21:G21"/>
    <mergeCell ref="D29:G29"/>
    <mergeCell ref="D23:G23"/>
    <mergeCell ref="D30:G30"/>
    <mergeCell ref="D24:G24"/>
    <mergeCell ref="D28:G28"/>
    <mergeCell ref="A2:K2"/>
    <mergeCell ref="D17:G17"/>
    <mergeCell ref="D18:G18"/>
    <mergeCell ref="D19:G19"/>
    <mergeCell ref="D26:G26"/>
    <mergeCell ref="D20:G20"/>
    <mergeCell ref="D22:G22"/>
    <mergeCell ref="D56:G56"/>
    <mergeCell ref="D32:G32"/>
    <mergeCell ref="D33:G33"/>
    <mergeCell ref="D34:G34"/>
    <mergeCell ref="D35:G35"/>
    <mergeCell ref="D31:G31"/>
  </mergeCells>
  <printOptions horizontalCentered="1"/>
  <pageMargins left="0.7874015748031497" right="0.3937007874015748" top="1.220472440944882" bottom="0.5511811023622047" header="0" footer="0"/>
  <pageSetup fitToHeight="1" fitToWidth="1"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.00390625" style="33" customWidth="1"/>
    <col min="2" max="2" width="2.8515625" style="33" customWidth="1"/>
    <col min="3" max="3" width="9.140625" style="33" customWidth="1"/>
    <col min="4" max="4" width="14.28125" style="33" customWidth="1"/>
    <col min="5" max="5" width="13.8515625" style="33" customWidth="1"/>
    <col min="6" max="6" width="2.8515625" style="33" customWidth="1"/>
    <col min="7" max="7" width="43.421875" style="33" customWidth="1"/>
    <col min="8" max="9" width="10.00390625" style="33" customWidth="1"/>
    <col min="10" max="10" width="12.00390625" style="33" customWidth="1"/>
    <col min="11" max="11" width="2.8515625" style="33" customWidth="1"/>
    <col min="12" max="16384" width="9.140625" style="33" customWidth="1"/>
  </cols>
  <sheetData>
    <row r="2" spans="1:11" ht="23.25">
      <c r="A2" s="106" t="str">
        <f>'Kørselsgodtg.januar'!A2</f>
        <v>Skattefri kørselsgodtgørelse år 2023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4" spans="2:9" ht="12.75">
      <c r="B4" s="33" t="s">
        <v>17</v>
      </c>
      <c r="H4" s="71"/>
      <c r="I4" s="45"/>
    </row>
    <row r="5" spans="3:9" ht="12.75">
      <c r="C5" s="33" t="s">
        <v>1</v>
      </c>
      <c r="D5" s="33">
        <f>'Kørselsgodtg.januar'!D5</f>
        <v>0</v>
      </c>
      <c r="F5" s="37"/>
      <c r="G5" s="33" t="s">
        <v>38</v>
      </c>
      <c r="H5" s="93">
        <f>juli!H7</f>
        <v>0</v>
      </c>
      <c r="I5" s="72"/>
    </row>
    <row r="6" spans="3:9" ht="12.75">
      <c r="C6" s="33" t="s">
        <v>0</v>
      </c>
      <c r="D6" s="33">
        <f>'Kørselsgodtg.januar'!D6</f>
        <v>0</v>
      </c>
      <c r="F6" s="37"/>
      <c r="G6" s="38" t="s">
        <v>11</v>
      </c>
      <c r="H6" s="73">
        <f>SUM(H17:H56)</f>
        <v>0</v>
      </c>
      <c r="I6" s="72"/>
    </row>
    <row r="7" spans="3:9" ht="12.75">
      <c r="C7" s="33" t="s">
        <v>2</v>
      </c>
      <c r="D7" s="33">
        <f>'Kørselsgodtg.januar'!D7</f>
        <v>0</v>
      </c>
      <c r="F7" s="37"/>
      <c r="G7" s="38" t="s">
        <v>12</v>
      </c>
      <c r="H7" s="74">
        <f>SUM(H5:H6)</f>
        <v>0</v>
      </c>
      <c r="I7" s="75"/>
    </row>
    <row r="8" spans="3:8" ht="12.75">
      <c r="C8" s="33" t="str">
        <f>'Kørselsgodtg.januar'!C8</f>
        <v>Reg. nr.</v>
      </c>
      <c r="D8" s="33">
        <f>'Kørselsgodtg.januar'!D8</f>
        <v>0</v>
      </c>
      <c r="G8" s="76" t="str">
        <f>IF(H7&lt;20000,"sats 1 vil blive anvendt indtil du har kørt km. 20.000 i år","")</f>
        <v>sats 1 vil blive anvendt indtil du har kørt km. 20.000 i år</v>
      </c>
      <c r="H8" s="77"/>
    </row>
    <row r="9" spans="7:8" ht="12.75">
      <c r="G9" s="78">
        <f>IF(H7&gt;=20000,"SATS 2 VIL BLIVE ANVENDT RESTEN AF ÅRET","")</f>
      </c>
      <c r="H9" s="77"/>
    </row>
    <row r="10" spans="7:8" ht="12.75">
      <c r="G10" s="79">
        <f>IF(H7&gt;=20000,"(fordel km.antal manuelt ved overskrivelsen af kørte km. 20.000)","")</f>
      </c>
      <c r="H10" s="77"/>
    </row>
    <row r="11" ht="12.75">
      <c r="G11" s="33" t="str">
        <f>'Kørselsgodtg.januar'!G12</f>
        <v>Kørselssatser fra Skat:</v>
      </c>
    </row>
    <row r="12" spans="2:8" ht="12.75">
      <c r="B12" s="33" t="s">
        <v>42</v>
      </c>
      <c r="D12" s="80" t="s">
        <v>48</v>
      </c>
      <c r="G12" s="33" t="s">
        <v>9</v>
      </c>
      <c r="H12" s="81">
        <v>3.73</v>
      </c>
    </row>
    <row r="13" spans="7:8" ht="12.75">
      <c r="G13" s="33" t="s">
        <v>10</v>
      </c>
      <c r="H13" s="81">
        <v>2.19</v>
      </c>
    </row>
    <row r="15" spans="2:10" ht="12.75">
      <c r="B15" s="33" t="s">
        <v>3</v>
      </c>
      <c r="H15" s="71"/>
      <c r="I15" s="71" t="s">
        <v>20</v>
      </c>
      <c r="J15" s="71" t="s">
        <v>6</v>
      </c>
    </row>
    <row r="16" spans="3:10" ht="12.75">
      <c r="C16" s="82" t="s">
        <v>4</v>
      </c>
      <c r="D16" s="82" t="s">
        <v>18</v>
      </c>
      <c r="E16" s="83"/>
      <c r="F16" s="71"/>
      <c r="H16" s="71" t="s">
        <v>41</v>
      </c>
      <c r="I16" s="71" t="s">
        <v>19</v>
      </c>
      <c r="J16" s="71" t="s">
        <v>7</v>
      </c>
    </row>
    <row r="17" spans="2:10" ht="12.75">
      <c r="B17" s="84">
        <v>1</v>
      </c>
      <c r="C17" s="2"/>
      <c r="D17" s="107"/>
      <c r="E17" s="108"/>
      <c r="F17" s="108"/>
      <c r="G17" s="109"/>
      <c r="H17" s="20"/>
      <c r="I17" s="85">
        <f>IF(H$5+SUM(H$17:H17)&gt;20000,H$13,H$12)</f>
        <v>3.73</v>
      </c>
      <c r="J17" s="86">
        <f aca="true" t="shared" si="0" ref="J17:J56">H17*I17</f>
        <v>0</v>
      </c>
    </row>
    <row r="18" spans="2:10" ht="12.75">
      <c r="B18" s="84">
        <v>2</v>
      </c>
      <c r="C18" s="3"/>
      <c r="D18" s="107"/>
      <c r="E18" s="108"/>
      <c r="F18" s="108"/>
      <c r="G18" s="109"/>
      <c r="H18" s="20"/>
      <c r="I18" s="85">
        <f>IF(H$5+SUM(H$17:H18)&gt;20000,H$13,H$12)</f>
        <v>3.73</v>
      </c>
      <c r="J18" s="86">
        <f t="shared" si="0"/>
        <v>0</v>
      </c>
    </row>
    <row r="19" spans="2:10" ht="12.75">
      <c r="B19" s="84">
        <v>3</v>
      </c>
      <c r="C19" s="3"/>
      <c r="D19" s="107"/>
      <c r="E19" s="108"/>
      <c r="F19" s="108"/>
      <c r="G19" s="109"/>
      <c r="H19" s="20"/>
      <c r="I19" s="85">
        <f>IF(H$5+SUM(H$17:H19)&gt;20000,H$13,H$12)</f>
        <v>3.73</v>
      </c>
      <c r="J19" s="86">
        <f t="shared" si="0"/>
        <v>0</v>
      </c>
    </row>
    <row r="20" spans="2:10" ht="12.75">
      <c r="B20" s="84">
        <v>4</v>
      </c>
      <c r="C20" s="3"/>
      <c r="D20" s="107"/>
      <c r="E20" s="108"/>
      <c r="F20" s="108"/>
      <c r="G20" s="109"/>
      <c r="H20" s="20"/>
      <c r="I20" s="85">
        <f>IF(H$5+SUM(H$17:H20)&gt;20000,H$13,H$12)</f>
        <v>3.73</v>
      </c>
      <c r="J20" s="86">
        <f t="shared" si="0"/>
        <v>0</v>
      </c>
    </row>
    <row r="21" spans="2:10" ht="12.75">
      <c r="B21" s="84">
        <v>5</v>
      </c>
      <c r="C21" s="3"/>
      <c r="D21" s="110"/>
      <c r="E21" s="111"/>
      <c r="F21" s="111"/>
      <c r="G21" s="112"/>
      <c r="H21" s="20"/>
      <c r="I21" s="85">
        <f>IF(H$5+SUM(H$17:H21)&gt;20000,H$13,H$12)</f>
        <v>3.73</v>
      </c>
      <c r="J21" s="86">
        <f t="shared" si="0"/>
        <v>0</v>
      </c>
    </row>
    <row r="22" spans="2:10" ht="12.75">
      <c r="B22" s="84">
        <v>6</v>
      </c>
      <c r="C22" s="3"/>
      <c r="D22" s="107"/>
      <c r="E22" s="108"/>
      <c r="F22" s="108"/>
      <c r="G22" s="109"/>
      <c r="H22" s="20"/>
      <c r="I22" s="85">
        <f>IF(H$5+SUM(H$17:H22)&gt;20000,H$13,H$12)</f>
        <v>3.73</v>
      </c>
      <c r="J22" s="86">
        <f t="shared" si="0"/>
        <v>0</v>
      </c>
    </row>
    <row r="23" spans="2:10" ht="12.75">
      <c r="B23" s="84">
        <v>7</v>
      </c>
      <c r="C23" s="3"/>
      <c r="D23" s="107"/>
      <c r="E23" s="108"/>
      <c r="F23" s="108"/>
      <c r="G23" s="109"/>
      <c r="H23" s="20"/>
      <c r="I23" s="85">
        <f>IF(H$5+SUM(H$17:H23)&gt;20000,H$13,H$12)</f>
        <v>3.73</v>
      </c>
      <c r="J23" s="86">
        <f t="shared" si="0"/>
        <v>0</v>
      </c>
    </row>
    <row r="24" spans="2:10" ht="12.75">
      <c r="B24" s="84">
        <v>8</v>
      </c>
      <c r="C24" s="3"/>
      <c r="D24" s="107"/>
      <c r="E24" s="108"/>
      <c r="F24" s="108"/>
      <c r="G24" s="109"/>
      <c r="H24" s="20"/>
      <c r="I24" s="85">
        <f>IF(H$5+SUM(H$17:H24)&gt;20000,H$13,H$12)</f>
        <v>3.73</v>
      </c>
      <c r="J24" s="86">
        <f t="shared" si="0"/>
        <v>0</v>
      </c>
    </row>
    <row r="25" spans="2:10" ht="12.75">
      <c r="B25" s="84">
        <v>9</v>
      </c>
      <c r="C25" s="3"/>
      <c r="D25" s="107"/>
      <c r="E25" s="108"/>
      <c r="F25" s="108"/>
      <c r="G25" s="109"/>
      <c r="H25" s="20"/>
      <c r="I25" s="85">
        <f>IF(H$5+SUM(H$17:H25)&gt;20000,H$13,H$12)</f>
        <v>3.73</v>
      </c>
      <c r="J25" s="86">
        <f t="shared" si="0"/>
        <v>0</v>
      </c>
    </row>
    <row r="26" spans="2:10" ht="12.75">
      <c r="B26" s="84">
        <v>10</v>
      </c>
      <c r="C26" s="3"/>
      <c r="D26" s="107"/>
      <c r="E26" s="108"/>
      <c r="F26" s="108"/>
      <c r="G26" s="109"/>
      <c r="H26" s="20"/>
      <c r="I26" s="85">
        <f>IF(H$5+SUM(H$17:H26)&gt;20000,H$13,H$12)</f>
        <v>3.73</v>
      </c>
      <c r="J26" s="86">
        <f t="shared" si="0"/>
        <v>0</v>
      </c>
    </row>
    <row r="27" spans="2:10" ht="12.75">
      <c r="B27" s="84">
        <v>11</v>
      </c>
      <c r="C27" s="3"/>
      <c r="D27" s="107"/>
      <c r="E27" s="108"/>
      <c r="F27" s="108"/>
      <c r="G27" s="109"/>
      <c r="H27" s="20"/>
      <c r="I27" s="85">
        <f>IF(H$5+SUM(H$17:H27)&gt;20000,H$13,H$12)</f>
        <v>3.73</v>
      </c>
      <c r="J27" s="86">
        <f t="shared" si="0"/>
        <v>0</v>
      </c>
    </row>
    <row r="28" spans="2:10" ht="12.75">
      <c r="B28" s="84">
        <v>12</v>
      </c>
      <c r="C28" s="3"/>
      <c r="D28" s="107"/>
      <c r="E28" s="108"/>
      <c r="F28" s="108"/>
      <c r="G28" s="109"/>
      <c r="H28" s="20"/>
      <c r="I28" s="85">
        <f>IF(H$5+SUM(H$17:H28)&gt;20000,H$13,H$12)</f>
        <v>3.73</v>
      </c>
      <c r="J28" s="86">
        <f t="shared" si="0"/>
        <v>0</v>
      </c>
    </row>
    <row r="29" spans="2:10" ht="12.75">
      <c r="B29" s="84">
        <v>13</v>
      </c>
      <c r="C29" s="3"/>
      <c r="D29" s="107"/>
      <c r="E29" s="108"/>
      <c r="F29" s="108"/>
      <c r="G29" s="109"/>
      <c r="H29" s="20"/>
      <c r="I29" s="85">
        <f>IF(H$5+SUM(H$17:H29)&gt;20000,H$13,H$12)</f>
        <v>3.73</v>
      </c>
      <c r="J29" s="86">
        <f t="shared" si="0"/>
        <v>0</v>
      </c>
    </row>
    <row r="30" spans="2:10" ht="12.75">
      <c r="B30" s="84">
        <v>14</v>
      </c>
      <c r="C30" s="3"/>
      <c r="D30" s="107"/>
      <c r="E30" s="108"/>
      <c r="F30" s="108"/>
      <c r="G30" s="109"/>
      <c r="H30" s="20"/>
      <c r="I30" s="85">
        <f>IF(H$5+SUM(H$17:H30)&gt;20000,H$13,H$12)</f>
        <v>3.73</v>
      </c>
      <c r="J30" s="86">
        <f t="shared" si="0"/>
        <v>0</v>
      </c>
    </row>
    <row r="31" spans="2:10" ht="12.75">
      <c r="B31" s="84">
        <v>15</v>
      </c>
      <c r="C31" s="3"/>
      <c r="D31" s="107"/>
      <c r="E31" s="108"/>
      <c r="F31" s="108"/>
      <c r="G31" s="109"/>
      <c r="H31" s="20"/>
      <c r="I31" s="85">
        <f>IF(H$5+SUM(H$17:H31)&gt;20000,H$13,H$12)</f>
        <v>3.73</v>
      </c>
      <c r="J31" s="86">
        <f t="shared" si="0"/>
        <v>0</v>
      </c>
    </row>
    <row r="32" spans="2:10" ht="12.75">
      <c r="B32" s="84">
        <v>16</v>
      </c>
      <c r="C32" s="3"/>
      <c r="D32" s="107"/>
      <c r="E32" s="108"/>
      <c r="F32" s="108"/>
      <c r="G32" s="109"/>
      <c r="H32" s="20"/>
      <c r="I32" s="85">
        <f>IF(H$5+SUM(H$17:H32)&gt;20000,H$13,H$12)</f>
        <v>3.73</v>
      </c>
      <c r="J32" s="86">
        <f t="shared" si="0"/>
        <v>0</v>
      </c>
    </row>
    <row r="33" spans="2:10" ht="12.75">
      <c r="B33" s="84">
        <v>17</v>
      </c>
      <c r="C33" s="3"/>
      <c r="D33" s="107"/>
      <c r="E33" s="108"/>
      <c r="F33" s="108"/>
      <c r="G33" s="109"/>
      <c r="H33" s="20"/>
      <c r="I33" s="85">
        <f>IF(H$5+SUM(H$17:H33)&gt;20000,H$13,H$12)</f>
        <v>3.73</v>
      </c>
      <c r="J33" s="86">
        <f t="shared" si="0"/>
        <v>0</v>
      </c>
    </row>
    <row r="34" spans="2:10" ht="12.75">
      <c r="B34" s="84">
        <v>18</v>
      </c>
      <c r="C34" s="3"/>
      <c r="D34" s="107"/>
      <c r="E34" s="108"/>
      <c r="F34" s="108"/>
      <c r="G34" s="109"/>
      <c r="H34" s="20"/>
      <c r="I34" s="85">
        <f>IF(H$5+SUM(H$17:H34)&gt;20000,H$13,H$12)</f>
        <v>3.73</v>
      </c>
      <c r="J34" s="86">
        <f t="shared" si="0"/>
        <v>0</v>
      </c>
    </row>
    <row r="35" spans="2:10" ht="12.75">
      <c r="B35" s="84">
        <v>19</v>
      </c>
      <c r="C35" s="3"/>
      <c r="D35" s="107"/>
      <c r="E35" s="108"/>
      <c r="F35" s="108"/>
      <c r="G35" s="109"/>
      <c r="H35" s="20"/>
      <c r="I35" s="85">
        <f>IF(H$5+SUM(H$17:H35)&gt;20000,H$13,H$12)</f>
        <v>3.73</v>
      </c>
      <c r="J35" s="86">
        <f t="shared" si="0"/>
        <v>0</v>
      </c>
    </row>
    <row r="36" spans="2:10" ht="12.75">
      <c r="B36" s="84">
        <v>20</v>
      </c>
      <c r="C36" s="3"/>
      <c r="D36" s="16"/>
      <c r="E36" s="17"/>
      <c r="F36" s="17"/>
      <c r="G36" s="18"/>
      <c r="H36" s="20"/>
      <c r="I36" s="85">
        <f>IF(H$5+SUM(H$17:H36)&gt;20000,H$13,H$12)</f>
        <v>3.73</v>
      </c>
      <c r="J36" s="86">
        <f t="shared" si="0"/>
        <v>0</v>
      </c>
    </row>
    <row r="37" spans="2:10" ht="12.75">
      <c r="B37" s="84">
        <v>21</v>
      </c>
      <c r="C37" s="3"/>
      <c r="D37" s="16"/>
      <c r="E37" s="17"/>
      <c r="F37" s="17"/>
      <c r="G37" s="18"/>
      <c r="H37" s="20"/>
      <c r="I37" s="85">
        <f>IF(H$5+SUM(H$17:H37)&gt;20000,H$13,H$12)</f>
        <v>3.73</v>
      </c>
      <c r="J37" s="86">
        <f t="shared" si="0"/>
        <v>0</v>
      </c>
    </row>
    <row r="38" spans="2:10" ht="12.75">
      <c r="B38" s="84">
        <v>22</v>
      </c>
      <c r="C38" s="3"/>
      <c r="D38" s="16"/>
      <c r="E38" s="17"/>
      <c r="F38" s="17"/>
      <c r="G38" s="18"/>
      <c r="H38" s="20"/>
      <c r="I38" s="85">
        <f>IF(H$5+SUM(H$17:H38)&gt;20000,H$13,H$12)</f>
        <v>3.73</v>
      </c>
      <c r="J38" s="86">
        <f t="shared" si="0"/>
        <v>0</v>
      </c>
    </row>
    <row r="39" spans="2:10" ht="12.75">
      <c r="B39" s="84">
        <v>23</v>
      </c>
      <c r="C39" s="3"/>
      <c r="D39" s="16"/>
      <c r="E39" s="17"/>
      <c r="F39" s="17"/>
      <c r="G39" s="18"/>
      <c r="H39" s="20"/>
      <c r="I39" s="85">
        <f>IF(H$5+SUM(H$17:H39)&gt;20000,H$13,H$12)</f>
        <v>3.73</v>
      </c>
      <c r="J39" s="86">
        <f t="shared" si="0"/>
        <v>0</v>
      </c>
    </row>
    <row r="40" spans="2:10" ht="12.75">
      <c r="B40" s="84">
        <v>24</v>
      </c>
      <c r="C40" s="3"/>
      <c r="D40" s="16"/>
      <c r="E40" s="17"/>
      <c r="F40" s="17"/>
      <c r="G40" s="18"/>
      <c r="H40" s="20"/>
      <c r="I40" s="85">
        <f>IF(H$5+SUM(H$17:H40)&gt;20000,H$13,H$12)</f>
        <v>3.73</v>
      </c>
      <c r="J40" s="86">
        <f t="shared" si="0"/>
        <v>0</v>
      </c>
    </row>
    <row r="41" spans="2:10" ht="12.75">
      <c r="B41" s="84">
        <v>25</v>
      </c>
      <c r="C41" s="3"/>
      <c r="D41" s="16"/>
      <c r="E41" s="17"/>
      <c r="F41" s="17"/>
      <c r="G41" s="18"/>
      <c r="H41" s="20"/>
      <c r="I41" s="85">
        <f>IF(H$5+SUM(H$17:H41)&gt;20000,H$13,H$12)</f>
        <v>3.73</v>
      </c>
      <c r="J41" s="86">
        <f t="shared" si="0"/>
        <v>0</v>
      </c>
    </row>
    <row r="42" spans="2:10" ht="12.75">
      <c r="B42" s="84">
        <v>26</v>
      </c>
      <c r="C42" s="3"/>
      <c r="D42" s="16"/>
      <c r="E42" s="17"/>
      <c r="F42" s="17"/>
      <c r="G42" s="18"/>
      <c r="H42" s="20"/>
      <c r="I42" s="85">
        <f>IF(H$5+SUM(H$17:H42)&gt;20000,H$13,H$12)</f>
        <v>3.73</v>
      </c>
      <c r="J42" s="86">
        <f t="shared" si="0"/>
        <v>0</v>
      </c>
    </row>
    <row r="43" spans="2:10" ht="12.75">
      <c r="B43" s="84">
        <v>27</v>
      </c>
      <c r="C43" s="3"/>
      <c r="D43" s="16"/>
      <c r="E43" s="17"/>
      <c r="F43" s="17"/>
      <c r="G43" s="18"/>
      <c r="H43" s="20"/>
      <c r="I43" s="85">
        <f>IF(H$5+SUM(H$17:H43)&gt;20000,H$13,H$12)</f>
        <v>3.73</v>
      </c>
      <c r="J43" s="86">
        <f t="shared" si="0"/>
        <v>0</v>
      </c>
    </row>
    <row r="44" spans="2:10" ht="12.75">
      <c r="B44" s="84">
        <v>28</v>
      </c>
      <c r="C44" s="3"/>
      <c r="D44" s="16"/>
      <c r="E44" s="17"/>
      <c r="F44" s="17"/>
      <c r="G44" s="18"/>
      <c r="H44" s="20"/>
      <c r="I44" s="85">
        <f>IF(H$5+SUM(H$17:H44)&gt;20000,H$13,H$12)</f>
        <v>3.73</v>
      </c>
      <c r="J44" s="86">
        <f t="shared" si="0"/>
        <v>0</v>
      </c>
    </row>
    <row r="45" spans="2:10" ht="12.75">
      <c r="B45" s="84">
        <v>29</v>
      </c>
      <c r="C45" s="3"/>
      <c r="D45" s="16"/>
      <c r="E45" s="17"/>
      <c r="F45" s="17"/>
      <c r="G45" s="18"/>
      <c r="H45" s="20"/>
      <c r="I45" s="85">
        <f>IF(H$5+SUM(H$17:H45)&gt;20000,H$13,H$12)</f>
        <v>3.73</v>
      </c>
      <c r="J45" s="86">
        <f t="shared" si="0"/>
        <v>0</v>
      </c>
    </row>
    <row r="46" spans="2:10" ht="12.75">
      <c r="B46" s="84">
        <v>30</v>
      </c>
      <c r="C46" s="3"/>
      <c r="D46" s="16"/>
      <c r="E46" s="17"/>
      <c r="F46" s="17"/>
      <c r="G46" s="18"/>
      <c r="H46" s="20"/>
      <c r="I46" s="85">
        <f>IF(H$5+SUM(H$17:H46)&gt;20000,H$13,H$12)</f>
        <v>3.73</v>
      </c>
      <c r="J46" s="86">
        <f t="shared" si="0"/>
        <v>0</v>
      </c>
    </row>
    <row r="47" spans="2:10" ht="12.75">
      <c r="B47" s="84">
        <v>31</v>
      </c>
      <c r="C47" s="3"/>
      <c r="D47" s="16"/>
      <c r="E47" s="17"/>
      <c r="F47" s="17"/>
      <c r="G47" s="18"/>
      <c r="H47" s="20"/>
      <c r="I47" s="85">
        <f>IF(H$5+SUM(H$17:H47)&gt;20000,H$13,H$12)</f>
        <v>3.73</v>
      </c>
      <c r="J47" s="86">
        <f t="shared" si="0"/>
        <v>0</v>
      </c>
    </row>
    <row r="48" spans="2:10" ht="12.75">
      <c r="B48" s="84">
        <v>32</v>
      </c>
      <c r="C48" s="3"/>
      <c r="D48" s="16"/>
      <c r="E48" s="17"/>
      <c r="F48" s="17"/>
      <c r="G48" s="18"/>
      <c r="H48" s="20"/>
      <c r="I48" s="85">
        <f>IF(H$5+SUM(H$17:H48)&gt;20000,H$13,H$12)</f>
        <v>3.73</v>
      </c>
      <c r="J48" s="86">
        <f t="shared" si="0"/>
        <v>0</v>
      </c>
    </row>
    <row r="49" spans="2:10" ht="12.75">
      <c r="B49" s="84">
        <v>33</v>
      </c>
      <c r="C49" s="3"/>
      <c r="D49" s="16"/>
      <c r="E49" s="17"/>
      <c r="F49" s="17"/>
      <c r="G49" s="18"/>
      <c r="H49" s="20"/>
      <c r="I49" s="85">
        <f>IF(H$5+SUM(H$17:H49)&gt;20000,H$13,H$12)</f>
        <v>3.73</v>
      </c>
      <c r="J49" s="86">
        <f t="shared" si="0"/>
        <v>0</v>
      </c>
    </row>
    <row r="50" spans="2:10" ht="12.75">
      <c r="B50" s="84">
        <v>34</v>
      </c>
      <c r="C50" s="3"/>
      <c r="D50" s="16"/>
      <c r="E50" s="17"/>
      <c r="F50" s="17"/>
      <c r="G50" s="18"/>
      <c r="H50" s="20"/>
      <c r="I50" s="85">
        <f>IF(H$5+SUM(H$17:H50)&gt;20000,H$13,H$12)</f>
        <v>3.73</v>
      </c>
      <c r="J50" s="86">
        <f t="shared" si="0"/>
        <v>0</v>
      </c>
    </row>
    <row r="51" spans="2:10" ht="12.75">
      <c r="B51" s="84">
        <v>35</v>
      </c>
      <c r="C51" s="3"/>
      <c r="D51" s="16"/>
      <c r="E51" s="17"/>
      <c r="F51" s="17"/>
      <c r="G51" s="18"/>
      <c r="H51" s="20"/>
      <c r="I51" s="85">
        <f>IF(H$5+SUM(H$17:H51)&gt;20000,H$13,H$12)</f>
        <v>3.73</v>
      </c>
      <c r="J51" s="86">
        <f t="shared" si="0"/>
        <v>0</v>
      </c>
    </row>
    <row r="52" spans="2:10" ht="12.75">
      <c r="B52" s="84">
        <v>36</v>
      </c>
      <c r="C52" s="3"/>
      <c r="D52" s="16"/>
      <c r="E52" s="17"/>
      <c r="F52" s="17"/>
      <c r="G52" s="18"/>
      <c r="H52" s="20"/>
      <c r="I52" s="85">
        <f>IF(H$5+SUM(H$17:H52)&gt;20000,H$13,H$12)</f>
        <v>3.73</v>
      </c>
      <c r="J52" s="86">
        <f t="shared" si="0"/>
        <v>0</v>
      </c>
    </row>
    <row r="53" spans="2:10" ht="12.75">
      <c r="B53" s="84">
        <v>37</v>
      </c>
      <c r="C53" s="3"/>
      <c r="D53" s="16"/>
      <c r="E53" s="17"/>
      <c r="F53" s="17"/>
      <c r="G53" s="18"/>
      <c r="H53" s="20"/>
      <c r="I53" s="85">
        <f>IF(H$5+SUM(H$17:H53)&gt;20000,H$13,H$12)</f>
        <v>3.73</v>
      </c>
      <c r="J53" s="86">
        <f t="shared" si="0"/>
        <v>0</v>
      </c>
    </row>
    <row r="54" spans="2:10" ht="12.75">
      <c r="B54" s="84">
        <v>38</v>
      </c>
      <c r="C54" s="3"/>
      <c r="D54" s="16"/>
      <c r="E54" s="17"/>
      <c r="F54" s="17"/>
      <c r="G54" s="18"/>
      <c r="H54" s="20"/>
      <c r="I54" s="85">
        <f>IF(H$5+SUM(H$17:H54)&gt;20000,H$13,H$12)</f>
        <v>3.73</v>
      </c>
      <c r="J54" s="86">
        <f t="shared" si="0"/>
        <v>0</v>
      </c>
    </row>
    <row r="55" spans="2:10" ht="12.75">
      <c r="B55" s="84">
        <v>39</v>
      </c>
      <c r="C55" s="3"/>
      <c r="D55" s="16"/>
      <c r="E55" s="17"/>
      <c r="F55" s="17"/>
      <c r="G55" s="18"/>
      <c r="H55" s="20"/>
      <c r="I55" s="85">
        <f>IF(H$5+SUM(H$17:H55)&gt;20000,H$13,H$12)</f>
        <v>3.73</v>
      </c>
      <c r="J55" s="86">
        <f t="shared" si="0"/>
        <v>0</v>
      </c>
    </row>
    <row r="56" spans="2:10" ht="12.75">
      <c r="B56" s="84">
        <v>40</v>
      </c>
      <c r="C56" s="3"/>
      <c r="D56" s="107"/>
      <c r="E56" s="108"/>
      <c r="F56" s="108"/>
      <c r="G56" s="109"/>
      <c r="H56" s="20"/>
      <c r="I56" s="85">
        <f>IF(H$5+SUM(H$17:H56)&gt;20000,H$13,H$12)</f>
        <v>3.73</v>
      </c>
      <c r="J56" s="86">
        <f t="shared" si="0"/>
        <v>0</v>
      </c>
    </row>
    <row r="57" spans="8:10" ht="13.5" thickBot="1">
      <c r="H57" s="87"/>
      <c r="I57" s="87"/>
      <c r="J57" s="88"/>
    </row>
    <row r="58" spans="2:10" ht="13.5" thickBot="1">
      <c r="B58" s="89"/>
      <c r="C58" s="90" t="s">
        <v>5</v>
      </c>
      <c r="D58" s="90"/>
      <c r="E58" s="90"/>
      <c r="F58" s="90"/>
      <c r="G58" s="90"/>
      <c r="H58" s="90"/>
      <c r="I58" s="90"/>
      <c r="J58" s="91">
        <f>SUM(J17:J57)</f>
        <v>0</v>
      </c>
    </row>
    <row r="60" spans="3:8" ht="12.75">
      <c r="C60" s="33" t="s">
        <v>8</v>
      </c>
      <c r="H60" s="33" t="s">
        <v>8</v>
      </c>
    </row>
    <row r="61" spans="3:8" ht="12.75">
      <c r="C61" s="33" t="s">
        <v>13</v>
      </c>
      <c r="H61" s="33" t="s">
        <v>14</v>
      </c>
    </row>
    <row r="63" spans="3:8" ht="12.75">
      <c r="C63" s="33" t="s">
        <v>15</v>
      </c>
      <c r="G63" s="92" t="s">
        <v>74</v>
      </c>
      <c r="H63" s="33" t="s">
        <v>16</v>
      </c>
    </row>
  </sheetData>
  <sheetProtection password="AEAC" sheet="1" objects="1" scenarios="1"/>
  <mergeCells count="21">
    <mergeCell ref="A2:K2"/>
    <mergeCell ref="D17:G17"/>
    <mergeCell ref="D18:G18"/>
    <mergeCell ref="D19:G19"/>
    <mergeCell ref="D24:G24"/>
    <mergeCell ref="D25:G25"/>
    <mergeCell ref="D26:G26"/>
    <mergeCell ref="D27:G27"/>
    <mergeCell ref="D20:G20"/>
    <mergeCell ref="D21:G21"/>
    <mergeCell ref="D22:G22"/>
    <mergeCell ref="D23:G23"/>
    <mergeCell ref="D56:G56"/>
    <mergeCell ref="D32:G32"/>
    <mergeCell ref="D33:G33"/>
    <mergeCell ref="D34:G34"/>
    <mergeCell ref="D35:G35"/>
    <mergeCell ref="D28:G28"/>
    <mergeCell ref="D29:G29"/>
    <mergeCell ref="D30:G30"/>
    <mergeCell ref="D31:G31"/>
  </mergeCells>
  <printOptions horizontalCentered="1"/>
  <pageMargins left="0.7874015748031497" right="0.3937007874015748" top="1.220472440944882" bottom="0.5511811023622047" header="0" footer="0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BJF Udvikling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Kristensen</dc:creator>
  <cp:keywords/>
  <dc:description/>
  <cp:lastModifiedBy>Jacob</cp:lastModifiedBy>
  <cp:lastPrinted>2010-03-06T13:37:25Z</cp:lastPrinted>
  <dcterms:created xsi:type="dcterms:W3CDTF">2000-08-22T10:34:15Z</dcterms:created>
  <dcterms:modified xsi:type="dcterms:W3CDTF">2023-01-04T13:37:05Z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